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\AppData\Local\Temp\"/>
    </mc:Choice>
  </mc:AlternateContent>
  <xr:revisionPtr revIDLastSave="0" documentId="8_{23327807-1F51-479E-AA48-05272078D794}" xr6:coauthVersionLast="47" xr6:coauthVersionMax="47" xr10:uidLastSave="{00000000-0000-0000-0000-000000000000}"/>
  <bookViews>
    <workbookView xWindow="-108" yWindow="-108" windowWidth="23256" windowHeight="12456" xr2:uid="{A30F8DE5-868A-45D4-B995-52587786672D}"/>
  </bookViews>
  <sheets>
    <sheet name="Início" sheetId="1" r:id="rId1"/>
    <sheet name="Painel" sheetId="2" r:id="rId2"/>
    <sheet name="Pets" sheetId="3" r:id="rId3"/>
    <sheet name="Saúde" sheetId="4" r:id="rId4"/>
    <sheet name="Gastos" sheetId="5" r:id="rId5"/>
    <sheet name="Resumo" sheetId="6" r:id="rId6"/>
    <sheet name="Ajuste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1" i="2" l="1"/>
  <c r="E11" i="2"/>
  <c r="C11" i="2"/>
  <c r="A11" i="2"/>
  <c r="A7" i="2"/>
  <c r="F4" i="2"/>
  <c r="L17" i="6"/>
  <c r="K17" i="6"/>
  <c r="L16" i="6"/>
  <c r="K16" i="6"/>
  <c r="L15" i="6"/>
  <c r="K15" i="6"/>
  <c r="L14" i="6"/>
  <c r="K14" i="6"/>
  <c r="L13" i="6"/>
  <c r="K13" i="6"/>
  <c r="L12" i="6"/>
  <c r="K12" i="6"/>
  <c r="L11" i="6"/>
  <c r="K11" i="6"/>
  <c r="L10" i="6"/>
  <c r="K10" i="6"/>
  <c r="L9" i="6"/>
  <c r="K9" i="6"/>
  <c r="L8" i="6"/>
  <c r="K8" i="6"/>
  <c r="L7" i="6"/>
  <c r="K7" i="6"/>
  <c r="L6" i="6"/>
  <c r="K6" i="6"/>
  <c r="L5" i="6"/>
  <c r="K5" i="6"/>
  <c r="L4" i="6"/>
  <c r="K4" i="6"/>
  <c r="L3" i="6"/>
  <c r="K3" i="6"/>
  <c r="I12" i="6"/>
  <c r="H12" i="6"/>
  <c r="I11" i="6"/>
  <c r="H11" i="6"/>
  <c r="I10" i="6"/>
  <c r="H10" i="6"/>
  <c r="I9" i="6"/>
  <c r="H9" i="6"/>
  <c r="I8" i="6"/>
  <c r="H8" i="6"/>
  <c r="I7" i="6"/>
  <c r="H7" i="6"/>
  <c r="I6" i="6"/>
  <c r="H6" i="6"/>
  <c r="I5" i="6"/>
  <c r="H5" i="6"/>
  <c r="I4" i="6"/>
  <c r="H4" i="6"/>
  <c r="I3" i="6"/>
  <c r="H3" i="6"/>
  <c r="F14" i="6"/>
  <c r="E14" i="6"/>
  <c r="F13" i="6"/>
  <c r="E13" i="6"/>
  <c r="F12" i="6"/>
  <c r="E12" i="6"/>
  <c r="F11" i="6"/>
  <c r="E11" i="6"/>
  <c r="F10" i="6"/>
  <c r="E10" i="6"/>
  <c r="F9" i="6"/>
  <c r="E9" i="6"/>
  <c r="F8" i="6"/>
  <c r="E8" i="6"/>
  <c r="F7" i="6"/>
  <c r="E7" i="6"/>
  <c r="F6" i="6"/>
  <c r="E6" i="6"/>
  <c r="F5" i="6"/>
  <c r="E5" i="6"/>
  <c r="F4" i="6"/>
  <c r="E4" i="6"/>
  <c r="F3" i="6"/>
  <c r="E3" i="6"/>
  <c r="C14" i="6"/>
  <c r="B14" i="6"/>
  <c r="C13" i="6"/>
  <c r="B13" i="6"/>
  <c r="C12" i="6"/>
  <c r="B12" i="6"/>
  <c r="C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C4" i="6"/>
  <c r="B4" i="6"/>
  <c r="C3" i="6"/>
  <c r="B3" i="6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C7" i="2" l="1"/>
  <c r="G7" i="2"/>
  <c r="E7" i="2"/>
  <c r="O5" i="6"/>
  <c r="O4" i="6"/>
  <c r="O3" i="6"/>
</calcChain>
</file>

<file path=xl/sharedStrings.xml><?xml version="1.0" encoding="utf-8"?>
<sst xmlns="http://schemas.openxmlformats.org/spreadsheetml/2006/main" count="136" uniqueCount="104">
  <si>
    <t>AJUSTES  ·  parâmetros e listas do seu jeito</t>
  </si>
  <si>
    <t>Altere os valores e nomes nas células claras.</t>
  </si>
  <si>
    <t>PARÂMETROS</t>
  </si>
  <si>
    <t>Ano de referência</t>
  </si>
  <si>
    <t>CATEGORIAS DE GASTO</t>
  </si>
  <si>
    <t>Ração e petiscos</t>
  </si>
  <si>
    <t>Veterinário</t>
  </si>
  <si>
    <t>Vacinas e remédios</t>
  </si>
  <si>
    <t>Banho e tosa</t>
  </si>
  <si>
    <t>Acessórios</t>
  </si>
  <si>
    <t>Outros</t>
  </si>
  <si>
    <t>TIPOS DE CUIDADO DE SAÚDE</t>
  </si>
  <si>
    <t>Vacina</t>
  </si>
  <si>
    <t>Vermífugo</t>
  </si>
  <si>
    <t>Antipulgas e carrapatos</t>
  </si>
  <si>
    <t>Banho medicinal</t>
  </si>
  <si>
    <t>Exame</t>
  </si>
  <si>
    <t>MEUS PETS</t>
  </si>
  <si>
    <t>Cadastre cada pet. A idade é calculada sozinha.</t>
  </si>
  <si>
    <t>Nome</t>
  </si>
  <si>
    <t>Espécie</t>
  </si>
  <si>
    <t>Raça</t>
  </si>
  <si>
    <t>Nascimento</t>
  </si>
  <si>
    <t>Idade (auto)</t>
  </si>
  <si>
    <t>Peso (kg)</t>
  </si>
  <si>
    <t>Observações</t>
  </si>
  <si>
    <t>Thor</t>
  </si>
  <si>
    <t>Cão</t>
  </si>
  <si>
    <t>SRD</t>
  </si>
  <si>
    <t>Castrado</t>
  </si>
  <si>
    <t>Mia</t>
  </si>
  <si>
    <t>Gato</t>
  </si>
  <si>
    <t>Siamês</t>
  </si>
  <si>
    <t>SAÚDE  ·  vacinas, vermífugos e antipulgas</t>
  </si>
  <si>
    <t>Registre cada aplicação e a próxima dose. A planilha avisa quando vencer.</t>
  </si>
  <si>
    <t>Pet</t>
  </si>
  <si>
    <t>Tipo</t>
  </si>
  <si>
    <t>Produto / vacina</t>
  </si>
  <si>
    <t>Aplicada em</t>
  </si>
  <si>
    <t>Próxima dose</t>
  </si>
  <si>
    <t>Situação (auto)</t>
  </si>
  <si>
    <t>V10</t>
  </si>
  <si>
    <t>Vermífugo oral</t>
  </si>
  <si>
    <t>Pipeta mensal</t>
  </si>
  <si>
    <t>Quádrupla felina</t>
  </si>
  <si>
    <t>GASTOS COM OS PETS</t>
  </si>
  <si>
    <t>Registre cada gasto. O Painel mostra os totais por mês, por pet e por categoria.</t>
  </si>
  <si>
    <t>Data</t>
  </si>
  <si>
    <t>Categoria</t>
  </si>
  <si>
    <t>Descrição</t>
  </si>
  <si>
    <t>Valor (R$)</t>
  </si>
  <si>
    <t>Saco 15 kg</t>
  </si>
  <si>
    <t>Ração 3 kg</t>
  </si>
  <si>
    <t>Banho mensal</t>
  </si>
  <si>
    <t>Consulta de rotina</t>
  </si>
  <si>
    <t>Antipulgas</t>
  </si>
  <si>
    <t>RESUMO  ·  gastos por mês</t>
  </si>
  <si>
    <t>Mês</t>
  </si>
  <si>
    <t>Gasto</t>
  </si>
  <si>
    <t>Acumulado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</si>
  <si>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</si>
  <si>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</si>
  <si>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</si>
  <si>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</si>
  <si>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</si>
  <si>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</si>
  <si>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</si>
  <si>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</si>
  <si>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</si>
  <si>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</si>
  <si>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</si>
  <si>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</si>
  <si>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</si>
  <si>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Situação</t>
  </si>
  <si>
    <t>Doses</t>
  </si>
  <si>
    <t>Em dia</t>
  </si>
  <si>
    <t>AGENDE</t>
  </si>
  <si>
    <t>ATRASADA</t>
  </si>
  <si>
    <t>PAINEL DOS PETS</t>
  </si>
  <si>
    <t>danieljulio.com.br · ferramenta gratuita</t>
  </si>
  <si>
    <t>Escolha o mês  →</t>
  </si>
  <si>
    <t>PETS CADASTRADOS</t>
  </si>
  <si>
    <t>DOSES ATRASADAS</t>
  </si>
  <si>
    <t>AGENDAR (30 DIAS)</t>
  </si>
  <si>
    <t>EM DIA</t>
  </si>
  <si>
    <t>GASTO NO MÊS</t>
  </si>
  <si>
    <t>GASTO NO ANO</t>
  </si>
  <si>
    <t>IDAS AO VETERINÁRIO (ANO)</t>
  </si>
  <si>
    <t>BANHOS E TOSAS (ANO)</t>
  </si>
  <si>
    <t>CUIDADOS COM PETS</t>
  </si>
  <si>
    <t>Vacinas, vermífugos, gastos e rotina dos seus bichos · danieljulio.com.br</t>
  </si>
  <si>
    <t>Como usar (4 passos):</t>
  </si>
  <si>
    <t>Pets</t>
  </si>
  <si>
    <t>Cadastre seus pets: a idade é calculada sozinha.</t>
  </si>
  <si>
    <t>Saúde</t>
  </si>
  <si>
    <t>Registre vacinas, vermífugos e antipulgas com a próxima dose. A planilha avisa quando vencer.</t>
  </si>
  <si>
    <t>Gastos</t>
  </si>
  <si>
    <t>Anote cada gasto por pet e categoria.</t>
  </si>
  <si>
    <t>Painel</t>
  </si>
  <si>
    <t>Veja doses atrasadas, gastos do mês e gráficos por pet e categoria.</t>
  </si>
  <si>
    <t>Legenda:</t>
  </si>
  <si>
    <t>Células claras como esta  →  são as que você preenche.</t>
  </si>
  <si>
    <t>Células cinza e escuras  →  automáticas. Estão protegidas para nada se desconfigurar.</t>
  </si>
  <si>
    <t>IMPORTANTE: as datas de reforço de vacinas e vermífugos devem ser definidas pelo veterinário do seu pet. Esta planilha organiza, mas não substitui o acompanhamento profissional. Proteção sem senha (Revisão → Desproteger Planilha).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</si>
</sst>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&quot;R$&quot;\ #,##0"/>
  </numFmts>
  <fonts count="25" x14ac:knownFonts="1">
    <font>
      <sz val="11"/>
      <color theme="1"/>
      <name val="Aptos Narrow"/>
      <family val="2"/>
      <scheme val="minor"/>
    </font>
    <font>
      <sz val="10"/>
      <color rgb="FF2D343A"/>
      <name val="Segoe UI"/>
      <family val="2"/>
    </font>
    <font>
      <b/>
      <sz val="14"/>
      <color rgb="FFECEFF1"/>
      <name val="Segoe UI"/>
      <family val="2"/>
    </font>
    <font>
      <sz val="10"/>
      <color rgb="FF7A828A"/>
      <name val="Segoe UI"/>
      <family val="2"/>
    </font>
    <font>
      <i/>
      <sz val="10"/>
      <color rgb="FF7A828A"/>
      <name val="Segoe UI"/>
      <family val="2"/>
    </font>
    <font>
      <b/>
      <sz val="10"/>
      <color rgb="FF2D343A"/>
      <name val="Segoe UI"/>
      <family val="2"/>
    </font>
    <font>
      <b/>
      <sz val="10"/>
      <color rgb="FFC9A55A"/>
      <name val="Segoe UI"/>
      <family val="2"/>
    </font>
    <font>
      <b/>
      <sz val="10"/>
      <color rgb="FFB87333"/>
      <name val="Segoe UI"/>
      <family val="2"/>
    </font>
    <font>
      <b/>
      <sz val="10"/>
      <color rgb="FFE2C07A"/>
      <name val="Segoe UI"/>
      <family val="2"/>
    </font>
    <font>
      <sz val="10"/>
      <color rgb="FFECEFF1"/>
      <name val="Segoe UI"/>
      <family val="2"/>
    </font>
    <font>
      <b/>
      <sz val="16"/>
      <color rgb="FFE2C07A"/>
      <name val="Segoe UI"/>
      <family val="2"/>
    </font>
    <font>
      <sz val="9"/>
      <color rgb="FF7A828A"/>
      <name val="Segoe UI"/>
      <family val="2"/>
    </font>
    <font>
      <b/>
      <sz val="10"/>
      <color rgb="FFECEFF1"/>
      <name val="Segoe UI"/>
      <family val="2"/>
    </font>
    <font>
      <b/>
      <sz val="8"/>
      <color rgb="FF7A828A"/>
      <name val="Segoe UI"/>
      <family val="2"/>
    </font>
    <font>
      <b/>
      <sz val="17"/>
      <color rgb="FFECEFF1"/>
      <name val="Segoe UI"/>
      <family val="2"/>
    </font>
    <font>
      <b/>
      <sz val="17"/>
      <color rgb="FFE58E7E"/>
      <name val="Segoe UI"/>
      <family val="2"/>
    </font>
    <font>
      <b/>
      <sz val="17"/>
      <color rgb="FFE2C07A"/>
      <name val="Segoe UI"/>
      <family val="2"/>
    </font>
    <font>
      <b/>
      <sz val="17"/>
      <color rgb="FF7FC79A"/>
      <name val="Segoe UI"/>
      <family val="2"/>
    </font>
    <font>
      <sz val="10.5"/>
      <color rgb="FF2D343A"/>
      <name val="Segoe UI"/>
      <family val="2"/>
    </font>
    <font>
      <b/>
      <sz val="22"/>
      <color rgb="FF2D343A"/>
      <name val="Segoe UI"/>
      <family val="2"/>
    </font>
    <font>
      <sz val="10.5"/>
      <color rgb="FF7A828A"/>
      <name val="Segoe UI"/>
      <family val="2"/>
    </font>
    <font>
      <b/>
      <sz val="10.5"/>
      <color rgb="FF2D343A"/>
      <name val="Segoe UI"/>
      <family val="2"/>
    </font>
    <font>
      <b/>
      <sz val="12"/>
      <color rgb="FF2D343A"/>
      <name val="Segoe UI"/>
      <family val="2"/>
    </font>
    <font>
      <b/>
      <sz val="12"/>
      <color rgb="FFFFFFFF"/>
      <name val="Segoe UI"/>
      <family val="2"/>
    </font>
    <font>
      <i/>
      <sz val="10.5"/>
      <color rgb="FF7A828A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  <fill>
      <patternFill patternType="solid">
        <fgColor rgb="FF181C20"/>
        <bgColor indexed="64"/>
      </patternFill>
    </fill>
    <fill>
      <patternFill patternType="solid">
        <fgColor rgb="FFFFF6DF"/>
        <bgColor indexed="64"/>
      </patternFill>
    </fill>
    <fill>
      <patternFill patternType="solid">
        <fgColor rgb="FF20262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4F5"/>
        <bgColor indexed="64"/>
      </patternFill>
    </fill>
    <fill>
      <patternFill patternType="solid">
        <fgColor rgb="FFC9A55A"/>
        <bgColor indexed="64"/>
      </patternFill>
    </fill>
  </fills>
  <borders count="12">
    <border>
      <left/>
      <right/>
      <top/>
      <bottom/>
      <diagonal/>
    </border>
    <border>
      <left style="thin">
        <color rgb="FFC9A55A"/>
      </left>
      <right style="thin">
        <color rgb="FFC9A55A"/>
      </right>
      <top style="thin">
        <color rgb="FFC9A55A"/>
      </top>
      <bottom style="thin">
        <color rgb="FFC9A55A"/>
      </bottom>
      <diagonal/>
    </border>
    <border>
      <left style="thin">
        <color rgb="FFD0D5D9"/>
      </left>
      <right style="thin">
        <color rgb="FFD0D5D9"/>
      </right>
      <top style="thin">
        <color rgb="FFD0D5D9"/>
      </top>
      <bottom style="thin">
        <color rgb="FFD0D5D9"/>
      </bottom>
      <diagonal/>
    </border>
    <border>
      <left style="thin">
        <color rgb="FFE2E5E8"/>
      </left>
      <right style="thin">
        <color rgb="FFE2E5E8"/>
      </right>
      <top style="thin">
        <color rgb="FFE2E5E8"/>
      </top>
      <bottom style="thin">
        <color rgb="FFE2E5E8"/>
      </bottom>
      <diagonal/>
    </border>
    <border>
      <left style="thin">
        <color rgb="FF2E353C"/>
      </left>
      <right/>
      <top style="thin">
        <color rgb="FF2E353C"/>
      </top>
      <bottom style="thin">
        <color rgb="FF2E353C"/>
      </bottom>
      <diagonal/>
    </border>
    <border>
      <left/>
      <right style="thin">
        <color rgb="FF2E353C"/>
      </right>
      <top style="thin">
        <color rgb="FF2E353C"/>
      </top>
      <bottom style="thin">
        <color rgb="FF2E353C"/>
      </bottom>
      <diagonal/>
    </border>
    <border>
      <left style="thin">
        <color rgb="FF2E353C"/>
      </left>
      <right/>
      <top style="thin">
        <color rgb="FF2E353C"/>
      </top>
      <bottom/>
      <diagonal/>
    </border>
    <border>
      <left/>
      <right style="thin">
        <color rgb="FF2E353C"/>
      </right>
      <top style="thin">
        <color rgb="FF2E353C"/>
      </top>
      <bottom/>
      <diagonal/>
    </border>
    <border>
      <left style="thin">
        <color rgb="FF2E353C"/>
      </left>
      <right/>
      <top/>
      <bottom style="thin">
        <color rgb="FF2E353C"/>
      </bottom>
      <diagonal/>
    </border>
    <border>
      <left/>
      <right style="thin">
        <color rgb="FF2E353C"/>
      </right>
      <top/>
      <bottom style="thin">
        <color rgb="FF2E353C"/>
      </bottom>
      <diagonal/>
    </border>
    <border>
      <left style="thin">
        <color rgb="FFC9A55A"/>
      </left>
      <right/>
      <top/>
      <bottom/>
      <diagonal/>
    </border>
    <border>
      <left style="thin">
        <color rgb="FFD0D5D9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/>
    <xf numFmtId="0" fontId="2" fillId="3" borderId="0" xfId="0" applyFont="1" applyFill="1"/>
    <xf numFmtId="0" fontId="1" fillId="3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5" fillId="4" borderId="1" xfId="0" applyFont="1" applyFill="1" applyBorder="1" applyProtection="1">
      <protection locked="0"/>
    </xf>
    <xf numFmtId="0" fontId="7" fillId="2" borderId="0" xfId="0" applyFont="1" applyFill="1"/>
    <xf numFmtId="0" fontId="1" fillId="4" borderId="2" xfId="0" applyFont="1" applyFill="1" applyBorder="1" applyProtection="1">
      <protection locked="0"/>
    </xf>
    <xf numFmtId="0" fontId="8" fillId="5" borderId="0" xfId="0" applyFont="1" applyFill="1" applyAlignment="1">
      <alignment horizontal="center"/>
    </xf>
    <xf numFmtId="0" fontId="1" fillId="6" borderId="3" xfId="0" applyFont="1" applyFill="1" applyBorder="1" applyProtection="1">
      <protection locked="0"/>
    </xf>
    <xf numFmtId="14" fontId="1" fillId="6" borderId="3" xfId="0" applyNumberFormat="1" applyFont="1" applyFill="1" applyBorder="1" applyProtection="1">
      <protection locked="0"/>
    </xf>
    <xf numFmtId="0" fontId="1" fillId="7" borderId="3" xfId="0" applyFont="1" applyFill="1" applyBorder="1"/>
    <xf numFmtId="0" fontId="1" fillId="7" borderId="3" xfId="0" applyFont="1" applyFill="1" applyBorder="1" applyAlignment="1">
      <alignment horizontal="center"/>
    </xf>
    <xf numFmtId="164" fontId="1" fillId="6" borderId="3" xfId="0" applyNumberFormat="1" applyFont="1" applyFill="1" applyBorder="1" applyProtection="1">
      <protection locked="0"/>
    </xf>
    <xf numFmtId="164" fontId="1" fillId="2" borderId="0" xfId="0" applyNumberFormat="1" applyFont="1" applyFill="1"/>
    <xf numFmtId="0" fontId="8" fillId="5" borderId="3" xfId="0" applyFont="1" applyFill="1" applyBorder="1" applyAlignment="1">
      <alignment horizontal="center"/>
    </xf>
    <xf numFmtId="0" fontId="1" fillId="2" borderId="3" xfId="0" applyFont="1" applyFill="1" applyBorder="1"/>
    <xf numFmtId="164" fontId="1" fillId="2" borderId="3" xfId="0" applyNumberFormat="1" applyFont="1" applyFill="1" applyBorder="1"/>
    <xf numFmtId="0" fontId="9" fillId="3" borderId="0" xfId="0" applyFont="1" applyFill="1"/>
    <xf numFmtId="0" fontId="10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2" fillId="3" borderId="0" xfId="0" applyFont="1" applyFill="1" applyAlignment="1">
      <alignment horizontal="right"/>
    </xf>
    <xf numFmtId="0" fontId="5" fillId="4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3" fillId="3" borderId="0" xfId="0" applyFont="1" applyFill="1"/>
    <xf numFmtId="0" fontId="13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3" fontId="14" fillId="5" borderId="6" xfId="0" applyNumberFormat="1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3" fontId="15" fillId="5" borderId="6" xfId="0" applyNumberFormat="1" applyFont="1" applyFill="1" applyBorder="1" applyAlignment="1">
      <alignment horizontal="center" vertical="center"/>
    </xf>
    <xf numFmtId="3" fontId="16" fillId="5" borderId="6" xfId="0" applyNumberFormat="1" applyFont="1" applyFill="1" applyBorder="1" applyAlignment="1">
      <alignment horizontal="center" vertical="center"/>
    </xf>
    <xf numFmtId="3" fontId="17" fillId="5" borderId="6" xfId="0" applyNumberFormat="1" applyFont="1" applyFill="1" applyBorder="1" applyAlignment="1">
      <alignment horizontal="center" vertical="center"/>
    </xf>
    <xf numFmtId="165" fontId="16" fillId="5" borderId="6" xfId="0" applyNumberFormat="1" applyFont="1" applyFill="1" applyBorder="1" applyAlignment="1">
      <alignment horizontal="center" vertical="center"/>
    </xf>
    <xf numFmtId="165" fontId="14" fillId="5" borderId="6" xfId="0" applyNumberFormat="1" applyFont="1" applyFill="1" applyBorder="1" applyAlignment="1">
      <alignment horizontal="center" vertical="center"/>
    </xf>
    <xf numFmtId="0" fontId="18" fillId="2" borderId="0" xfId="0" applyFont="1" applyFill="1"/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18" fillId="8" borderId="0" xfId="0" applyFont="1" applyFill="1"/>
    <xf numFmtId="0" fontId="21" fillId="2" borderId="0" xfId="0" applyFont="1" applyFill="1"/>
    <xf numFmtId="0" fontId="22" fillId="2" borderId="0" xfId="0" applyFont="1" applyFill="1"/>
    <xf numFmtId="0" fontId="23" fillId="8" borderId="0" xfId="0" applyFont="1" applyFill="1" applyAlignment="1">
      <alignment horizontal="center"/>
    </xf>
    <xf numFmtId="0" fontId="18" fillId="4" borderId="1" xfId="0" applyFont="1" applyFill="1" applyBorder="1"/>
    <xf numFmtId="0" fontId="18" fillId="2" borderId="10" xfId="0" applyFont="1" applyFill="1" applyBorder="1"/>
    <xf numFmtId="0" fontId="18" fillId="7" borderId="2" xfId="0" applyFont="1" applyFill="1" applyBorder="1"/>
    <xf numFmtId="0" fontId="18" fillId="2" borderId="11" xfId="0" applyFont="1" applyFill="1" applyBorder="1"/>
    <xf numFmtId="0" fontId="24" fillId="2" borderId="0" xfId="0" applyFont="1" applyFill="1" applyAlignment="1">
      <alignment wrapText="1"/>
    </xf>
    <xf numFmtId="0" fontId="18" fillId="2" borderId="0" xfId="0" applyFont="1" applyFill="1" applyAlignment="1">
      <alignment wrapText="1"/>
    </xf>
  </cellXfs>
  <cellStyles count="1">
    <cellStyle name="Normal" xfId="0" builtinId="0"/>
  </cellStyles>
  <dxfs count="2">
    <dxf>
      <fill>
        <patternFill>
          <bgColor rgb="FFFFF3CD"/>
        </patternFill>
      </fill>
    </dxf>
    <dxf>
      <fill>
        <patternFill>
          <bgColor rgb="FFF9EBE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Gasto com os pets por mês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Resumo!$F$2</c:f>
              <c:strCache>
                <c:ptCount val="1"/>
                <c:pt idx="0">
                  <c:v>Gasto</c:v>
                </c:pt>
              </c:strCache>
            </c:strRef>
          </c:tx>
          <c:spPr>
            <a:solidFill>
              <a:srgbClr val="C9A55A"/>
            </a:solidFill>
          </c:spPr>
          <c:invertIfNegative val="0"/>
          <c:cat>
            <c:strRef>
              <c:f>Resumo!$E$3:$E$14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Resumo!$F$3:$F$14</c:f>
              <c:numCache>
                <c:formatCode>"R$"\ #,##0.00</c:formatCode>
                <c:ptCount val="12"/>
                <c:pt idx="0">
                  <c:v>275</c:v>
                </c:pt>
                <c:pt idx="1">
                  <c:v>210</c:v>
                </c:pt>
                <c:pt idx="2">
                  <c:v>255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0D-4BB6-B555-22EFBAAC4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7292000"/>
        <c:axId val="2100371888"/>
      </c:barChart>
      <c:catAx>
        <c:axId val="210729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2100371888"/>
        <c:crosses val="autoZero"/>
        <c:auto val="1"/>
        <c:lblAlgn val="ctr"/>
        <c:lblOffset val="100"/>
        <c:noMultiLvlLbl val="0"/>
      </c:catAx>
      <c:valAx>
        <c:axId val="2100371888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&quot;R$&quot;\ #,##0.00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2107292000"/>
        <c:crosses val="autoZero"/>
        <c:crossBetween val="between"/>
      </c:valAx>
      <c:spPr>
        <a:solidFill>
          <a:srgbClr val="20262C"/>
        </a:solidFill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Saúde: como estão as doses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Resumo!$O$2</c:f>
              <c:strCache>
                <c:ptCount val="1"/>
                <c:pt idx="0">
                  <c:v>Doses</c:v>
                </c:pt>
              </c:strCache>
            </c:strRef>
          </c:tx>
          <c:cat>
            <c:strRef>
              <c:f>Resumo!$N$3:$N$5</c:f>
              <c:strCache>
                <c:ptCount val="3"/>
                <c:pt idx="0">
                  <c:v>Em dia</c:v>
                </c:pt>
                <c:pt idx="1">
                  <c:v>AGENDE</c:v>
                </c:pt>
                <c:pt idx="2">
                  <c:v>ATRASADA</c:v>
                </c:pt>
              </c:strCache>
            </c:strRef>
          </c:cat>
          <c:val>
            <c:numRef>
              <c:f>Resumo!$O$3:$O$5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35-48BA-8518-AA6FBBF6C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Gastos por categoria (ano)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Resumo!$I$2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Resumo!$H$3:$H$12</c:f>
              <c:strCache>
                <c:ptCount val="6"/>
                <c:pt idx="0">
                  <c:v>Ração e petiscos</c:v>
                </c:pt>
                <c:pt idx="1">
                  <c:v>Veterinário</c:v>
                </c:pt>
                <c:pt idx="2">
                  <c:v>Vacinas e remédios</c:v>
                </c:pt>
                <c:pt idx="3">
                  <c:v>Banho e tosa</c:v>
                </c:pt>
                <c:pt idx="4">
                  <c:v>Acessórios</c:v>
                </c:pt>
                <c:pt idx="5">
                  <c:v>Outros</c:v>
                </c:pt>
              </c:strCache>
            </c:strRef>
          </c:cat>
          <c:val>
            <c:numRef>
              <c:f>Resumo!$I$3:$I$12</c:f>
              <c:numCache>
                <c:formatCode>General</c:formatCode>
                <c:ptCount val="10"/>
                <c:pt idx="0">
                  <c:v>455</c:v>
                </c:pt>
                <c:pt idx="1">
                  <c:v>150</c:v>
                </c:pt>
                <c:pt idx="2">
                  <c:v>75</c:v>
                </c:pt>
                <c:pt idx="3">
                  <c:v>60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F0-41D2-B81F-7C781108F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Gasto por pet (ano)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Resumo!$L$2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B87333"/>
            </a:solidFill>
          </c:spPr>
          <c:invertIfNegative val="0"/>
          <c:cat>
            <c:strRef>
              <c:f>Resumo!$K$3:$K$17</c:f>
              <c:strCache>
                <c:ptCount val="2"/>
                <c:pt idx="0">
                  <c:v>Thor</c:v>
                </c:pt>
                <c:pt idx="1">
                  <c:v>Mia</c:v>
                </c:pt>
              </c:strCache>
            </c:strRef>
          </c:cat>
          <c:val>
            <c:numRef>
              <c:f>Resumo!$L$3:$L$17</c:f>
              <c:numCache>
                <c:formatCode>General</c:formatCode>
                <c:ptCount val="15"/>
                <c:pt idx="0">
                  <c:v>495</c:v>
                </c:pt>
                <c:pt idx="1">
                  <c:v>245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E3-4702-8179-828BD5EBA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227776"/>
        <c:axId val="2100385328"/>
      </c:barChart>
      <c:catAx>
        <c:axId val="482277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2100385328"/>
        <c:crosses val="autoZero"/>
        <c:auto val="1"/>
        <c:lblAlgn val="ctr"/>
        <c:lblOffset val="100"/>
        <c:noMultiLvlLbl val="0"/>
      </c:catAx>
      <c:valAx>
        <c:axId val="2100385328"/>
        <c:scaling>
          <c:orientation val="minMax"/>
        </c:scaling>
        <c:delete val="0"/>
        <c:axPos val="b"/>
        <c:majorGridlines>
          <c:spPr>
            <a:ln>
              <a:solidFill>
                <a:srgbClr val="2E353C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48227776"/>
        <c:crosses val="autoZero"/>
        <c:crossBetween val="between"/>
      </c:valAx>
      <c:spPr>
        <a:solidFill>
          <a:srgbClr val="20262C"/>
        </a:solidFill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14</xdr:row>
      <xdr:rowOff>142240</xdr:rowOff>
    </xdr:from>
    <xdr:to>
      <xdr:col>5</xdr:col>
      <xdr:colOff>673100</xdr:colOff>
      <xdr:row>29</xdr:row>
      <xdr:rowOff>142240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C8E76F2-BEA1-85A9-A366-7F4763F98A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838200</xdr:colOff>
      <xdr:row>14</xdr:row>
      <xdr:rowOff>142240</xdr:rowOff>
    </xdr:from>
    <xdr:to>
      <xdr:col>11</xdr:col>
      <xdr:colOff>172720</xdr:colOff>
      <xdr:row>29</xdr:row>
      <xdr:rowOff>142240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022D8AB-0B5B-E695-8CFE-3D4ECFAF68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30</xdr:row>
      <xdr:rowOff>142240</xdr:rowOff>
    </xdr:from>
    <xdr:to>
      <xdr:col>5</xdr:col>
      <xdr:colOff>673100</xdr:colOff>
      <xdr:row>46</xdr:row>
      <xdr:rowOff>78740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434892D-BF48-5848-3581-F2C7719BD4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838200</xdr:colOff>
      <xdr:row>30</xdr:row>
      <xdr:rowOff>142240</xdr:rowOff>
    </xdr:from>
    <xdr:to>
      <xdr:col>11</xdr:col>
      <xdr:colOff>172720</xdr:colOff>
      <xdr:row>46</xdr:row>
      <xdr:rowOff>78740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72C19AA-A03D-E0E2-E0E9-0292CA8A1D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03664-082A-4173-B789-A723111C15B7}">
  <sheetPr>
    <tabColor rgb="FFC9A55A"/>
  </sheetPr>
  <dimension ref="B2:H23"/>
  <sheetViews>
    <sheetView showGridLines="0" tabSelected="1" workbookViewId="0"/>
  </sheetViews>
  <sheetFormatPr defaultRowHeight="16.8" x14ac:dyDescent="0.4"/>
  <cols>
    <col min="1" max="1" width="3.77734375" style="40" customWidth="1"/>
    <col min="2" max="2" width="5.77734375" style="40" customWidth="1"/>
    <col min="3" max="3" width="16.77734375" style="40" customWidth="1"/>
    <col min="4" max="8" width="17.77734375" style="40" customWidth="1"/>
    <col min="9" max="16384" width="8.88671875" style="40"/>
  </cols>
  <sheetData>
    <row r="2" spans="2:8" ht="32.4" x14ac:dyDescent="0.7">
      <c r="B2" s="42" t="s">
        <v>89</v>
      </c>
      <c r="C2" s="41"/>
      <c r="D2" s="41"/>
      <c r="E2" s="41"/>
      <c r="F2" s="41"/>
      <c r="G2" s="41"/>
      <c r="H2" s="41"/>
    </row>
    <row r="3" spans="2:8" x14ac:dyDescent="0.4">
      <c r="B3" s="43" t="s">
        <v>90</v>
      </c>
      <c r="C3" s="41"/>
      <c r="D3" s="41"/>
      <c r="E3" s="41"/>
      <c r="F3" s="41"/>
      <c r="G3" s="41"/>
      <c r="H3" s="41"/>
    </row>
    <row r="4" spans="2:8" ht="4.05" customHeight="1" x14ac:dyDescent="0.4">
      <c r="B4" s="44"/>
      <c r="C4" s="44"/>
      <c r="D4" s="44"/>
    </row>
    <row r="6" spans="2:8" ht="19.2" x14ac:dyDescent="0.45">
      <c r="B6" s="46" t="s">
        <v>91</v>
      </c>
    </row>
    <row r="8" spans="2:8" ht="25.95" customHeight="1" x14ac:dyDescent="0.45">
      <c r="B8" s="47">
        <v>1</v>
      </c>
      <c r="C8" s="45" t="s">
        <v>92</v>
      </c>
      <c r="D8" s="41" t="s">
        <v>93</v>
      </c>
      <c r="E8" s="41"/>
      <c r="F8" s="41"/>
      <c r="G8" s="41"/>
      <c r="H8" s="41"/>
    </row>
    <row r="10" spans="2:8" ht="25.95" customHeight="1" x14ac:dyDescent="0.45">
      <c r="B10" s="47">
        <v>2</v>
      </c>
      <c r="C10" s="45" t="s">
        <v>94</v>
      </c>
      <c r="D10" s="41" t="s">
        <v>95</v>
      </c>
      <c r="E10" s="41"/>
      <c r="F10" s="41"/>
      <c r="G10" s="41"/>
      <c r="H10" s="41"/>
    </row>
    <row r="12" spans="2:8" ht="25.95" customHeight="1" x14ac:dyDescent="0.45">
      <c r="B12" s="47">
        <v>3</v>
      </c>
      <c r="C12" s="45" t="s">
        <v>96</v>
      </c>
      <c r="D12" s="41" t="s">
        <v>97</v>
      </c>
      <c r="E12" s="41"/>
      <c r="F12" s="41"/>
      <c r="G12" s="41"/>
      <c r="H12" s="41"/>
    </row>
    <row r="14" spans="2:8" ht="25.95" customHeight="1" x14ac:dyDescent="0.45">
      <c r="B14" s="47">
        <v>4</v>
      </c>
      <c r="C14" s="45" t="s">
        <v>98</v>
      </c>
      <c r="D14" s="41" t="s">
        <v>99</v>
      </c>
      <c r="E14" s="41"/>
      <c r="F14" s="41"/>
      <c r="G14" s="41"/>
      <c r="H14" s="41"/>
    </row>
    <row r="17" spans="2:8" x14ac:dyDescent="0.4">
      <c r="B17" s="45" t="s">
        <v>100</v>
      </c>
    </row>
    <row r="18" spans="2:8" x14ac:dyDescent="0.4">
      <c r="B18" s="48"/>
      <c r="C18" s="49" t="s">
        <v>101</v>
      </c>
      <c r="D18" s="41"/>
      <c r="E18" s="41"/>
      <c r="F18" s="41"/>
      <c r="G18" s="41"/>
      <c r="H18" s="41"/>
    </row>
    <row r="19" spans="2:8" x14ac:dyDescent="0.4">
      <c r="B19" s="50"/>
      <c r="C19" s="51" t="s">
        <v>102</v>
      </c>
      <c r="D19" s="41"/>
      <c r="E19" s="41"/>
      <c r="F19" s="41"/>
      <c r="G19" s="41"/>
      <c r="H19" s="41"/>
    </row>
    <row r="21" spans="2:8" x14ac:dyDescent="0.4">
      <c r="B21" s="52" t="s">
        <v>103</v>
      </c>
      <c r="C21" s="53"/>
      <c r="D21" s="53"/>
      <c r="E21" s="53"/>
      <c r="F21" s="53"/>
      <c r="G21" s="53"/>
      <c r="H21" s="53"/>
    </row>
    <row r="22" spans="2:8" x14ac:dyDescent="0.4">
      <c r="B22" s="53"/>
      <c r="C22" s="53"/>
      <c r="D22" s="53"/>
      <c r="E22" s="53"/>
      <c r="F22" s="53"/>
      <c r="G22" s="53"/>
      <c r="H22" s="53"/>
    </row>
    <row r="23" spans="2:8" x14ac:dyDescent="0.4">
      <c r="B23" s="53"/>
      <c r="C23" s="53"/>
      <c r="D23" s="53"/>
      <c r="E23" s="53"/>
      <c r="F23" s="53"/>
      <c r="G23" s="53"/>
      <c r="H23" s="53"/>
    </row>
  </sheetData>
  <sheetProtection sheet="1" objects="1" scenarios="1"/>
  <mergeCells count="9">
    <mergeCell ref="C18:H18"/>
    <mergeCell ref="C19:H19"/>
    <mergeCell ref="B21:H23"/>
    <mergeCell ref="B2:H2"/>
    <mergeCell ref="B3:H3"/>
    <mergeCell ref="D8:H8"/>
    <mergeCell ref="D10:H10"/>
    <mergeCell ref="D12:H12"/>
    <mergeCell ref="D14:H1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3D3C2-BF9A-432F-8BBC-200D879D8533}">
  <sheetPr>
    <tabColor rgb="FF181C20"/>
  </sheetPr>
  <dimension ref="A1:H13"/>
  <sheetViews>
    <sheetView showGridLines="0" workbookViewId="0">
      <selection sqref="A1:H1"/>
    </sheetView>
  </sheetViews>
  <sheetFormatPr defaultRowHeight="15" x14ac:dyDescent="0.35"/>
  <cols>
    <col min="1" max="8" width="15.33203125" style="21" customWidth="1"/>
    <col min="9" max="16384" width="8.88671875" style="21"/>
  </cols>
  <sheetData>
    <row r="1" spans="1:8" ht="34.049999999999997" customHeight="1" x14ac:dyDescent="0.55000000000000004">
      <c r="A1" s="22" t="s">
        <v>78</v>
      </c>
      <c r="B1" s="23"/>
      <c r="C1" s="23"/>
      <c r="D1" s="23"/>
      <c r="E1" s="23"/>
      <c r="F1" s="23"/>
      <c r="G1" s="23"/>
      <c r="H1" s="23"/>
    </row>
    <row r="2" spans="1:8" x14ac:dyDescent="0.35">
      <c r="A2" s="24" t="s">
        <v>79</v>
      </c>
      <c r="B2" s="23"/>
      <c r="C2" s="23"/>
      <c r="D2" s="23"/>
      <c r="E2" s="23"/>
      <c r="F2" s="23"/>
      <c r="G2" s="23"/>
      <c r="H2" s="23"/>
    </row>
    <row r="4" spans="1:8" ht="24" customHeight="1" x14ac:dyDescent="0.35">
      <c r="C4" s="25" t="s">
        <v>80</v>
      </c>
      <c r="D4" s="26" t="s">
        <v>62</v>
      </c>
      <c r="E4" s="27"/>
      <c r="F4" s="28" t="str">
        <f>"Ano: "&amp;Ajustes!$B$5</f>
        <v>Ano: 2026</v>
      </c>
    </row>
    <row r="6" spans="1:8" x14ac:dyDescent="0.35">
      <c r="A6" s="29" t="s">
        <v>81</v>
      </c>
      <c r="B6" s="30"/>
      <c r="C6" s="29" t="s">
        <v>82</v>
      </c>
      <c r="D6" s="30"/>
      <c r="E6" s="29" t="s">
        <v>83</v>
      </c>
      <c r="F6" s="30"/>
      <c r="G6" s="29" t="s">
        <v>84</v>
      </c>
      <c r="H6" s="30"/>
    </row>
    <row r="7" spans="1:8" ht="22.05" customHeight="1" x14ac:dyDescent="0.35">
      <c r="A7" s="31">
        <f>COUNTIF(Pets!$A$4:$A$18,"?*")</f>
        <v>2</v>
      </c>
      <c r="B7" s="32"/>
      <c r="C7" s="35">
        <f ca="1">COUNTIF(Saúde!$F:$F,"ATRASADA")</f>
        <v>3</v>
      </c>
      <c r="D7" s="32"/>
      <c r="E7" s="36">
        <f ca="1">COUNTIF(Saúde!$F:$F,"AGENDE")</f>
        <v>0</v>
      </c>
      <c r="F7" s="32"/>
      <c r="G7" s="37">
        <f ca="1">COUNTIF(Saúde!$F:$F,"Em dia")</f>
        <v>2</v>
      </c>
      <c r="H7" s="32"/>
    </row>
    <row r="8" spans="1:8" ht="7.95" customHeight="1" x14ac:dyDescent="0.35">
      <c r="A8" s="33"/>
      <c r="B8" s="34"/>
      <c r="C8" s="33"/>
      <c r="D8" s="34"/>
      <c r="E8" s="33"/>
      <c r="F8" s="34"/>
      <c r="G8" s="33"/>
      <c r="H8" s="34"/>
    </row>
    <row r="9" spans="1:8" ht="7.95" customHeight="1" x14ac:dyDescent="0.35"/>
    <row r="10" spans="1:8" x14ac:dyDescent="0.35">
      <c r="A10" s="29" t="s">
        <v>85</v>
      </c>
      <c r="B10" s="30"/>
      <c r="C10" s="29" t="s">
        <v>86</v>
      </c>
      <c r="D10" s="30"/>
      <c r="E10" s="29" t="s">
        <v>87</v>
      </c>
      <c r="F10" s="30"/>
      <c r="G10" s="29" t="s">
        <v>88</v>
      </c>
      <c r="H10" s="30"/>
    </row>
    <row r="11" spans="1:8" ht="22.05" customHeight="1" x14ac:dyDescent="0.35">
      <c r="A11" s="38">
        <f>INDEX(Resumo!$B$3:$B$14,MATCH($D$4,Resumo!$A$3:$A$14,0))</f>
        <v>255</v>
      </c>
      <c r="B11" s="32"/>
      <c r="C11" s="39">
        <f>Resumo!$C$14</f>
        <v>740</v>
      </c>
      <c r="D11" s="32"/>
      <c r="E11" s="31">
        <f>COUNTIF(Gastos!$C:$C,"Veterinário")</f>
        <v>1</v>
      </c>
      <c r="F11" s="32"/>
      <c r="G11" s="31">
        <f>COUNTIF(Gastos!$C:$C,"Banho e tosa")</f>
        <v>1</v>
      </c>
      <c r="H11" s="32"/>
    </row>
    <row r="12" spans="1:8" ht="7.95" customHeight="1" x14ac:dyDescent="0.35">
      <c r="A12" s="33"/>
      <c r="B12" s="34"/>
      <c r="C12" s="33"/>
      <c r="D12" s="34"/>
      <c r="E12" s="33"/>
      <c r="F12" s="34"/>
      <c r="G12" s="33"/>
      <c r="H12" s="34"/>
    </row>
    <row r="13" spans="1:8" ht="10.050000000000001" customHeight="1" x14ac:dyDescent="0.35"/>
  </sheetData>
  <sheetProtection sheet="1" objects="1" scenarios="1"/>
  <mergeCells count="19">
    <mergeCell ref="G7:H8"/>
    <mergeCell ref="A10:B10"/>
    <mergeCell ref="A11:B12"/>
    <mergeCell ref="C10:D10"/>
    <mergeCell ref="C11:D12"/>
    <mergeCell ref="E10:F10"/>
    <mergeCell ref="E11:F12"/>
    <mergeCell ref="G10:H10"/>
    <mergeCell ref="G11:H12"/>
    <mergeCell ref="A1:H1"/>
    <mergeCell ref="A2:H2"/>
    <mergeCell ref="D4:E4"/>
    <mergeCell ref="A6:B6"/>
    <mergeCell ref="A7:B8"/>
    <mergeCell ref="C6:D6"/>
    <mergeCell ref="C7:D8"/>
    <mergeCell ref="E6:F6"/>
    <mergeCell ref="E7:F8"/>
    <mergeCell ref="G6:H6"/>
  </mergeCell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Mês inválido" error="Escolha um mês da lista." promptTitle="Mês do painel" prompt="Clique na setinha e escolha o mês." xr:uid="{0F43F552-56C4-45B6-ADB9-604589DD04FF}">
          <x14:formula1>
            <xm:f>Resumo!$A$3:$A$14</xm:f>
          </x14:formula1>
          <xm:sqref>D4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4FB20-28E2-4AA0-8F8E-4FA3B90E23B2}">
  <sheetPr>
    <tabColor rgb="FFB87333"/>
  </sheetPr>
  <dimension ref="A1:G18"/>
  <sheetViews>
    <sheetView showGridLines="0" workbookViewId="0">
      <pane ySplit="3" topLeftCell="A4" activePane="bottomLeft" state="frozenSplit"/>
      <selection pane="bottomLeft" sqref="A1:G1"/>
    </sheetView>
  </sheetViews>
  <sheetFormatPr defaultRowHeight="15" x14ac:dyDescent="0.35"/>
  <cols>
    <col min="1" max="1" width="14.77734375" style="1" customWidth="1"/>
    <col min="2" max="2" width="10.77734375" style="1" customWidth="1"/>
    <col min="3" max="3" width="16.77734375" style="1" customWidth="1"/>
    <col min="4" max="4" width="12.77734375" style="1" customWidth="1"/>
    <col min="5" max="5" width="11.77734375" style="1" customWidth="1"/>
    <col min="6" max="6" width="10.77734375" style="1" customWidth="1"/>
    <col min="7" max="7" width="26.77734375" style="1" customWidth="1"/>
    <col min="8" max="16384" width="8.88671875" style="1"/>
  </cols>
  <sheetData>
    <row r="1" spans="1:7" ht="30" customHeight="1" x14ac:dyDescent="0.45">
      <c r="A1" s="3" t="s">
        <v>17</v>
      </c>
      <c r="B1" s="4"/>
      <c r="C1" s="4"/>
      <c r="D1" s="4"/>
      <c r="E1" s="4"/>
      <c r="F1" s="4"/>
      <c r="G1" s="4"/>
    </row>
    <row r="2" spans="1:7" x14ac:dyDescent="0.35">
      <c r="A2" s="5" t="s">
        <v>18</v>
      </c>
      <c r="B2" s="2"/>
      <c r="C2" s="2"/>
      <c r="D2" s="2"/>
      <c r="E2" s="2"/>
      <c r="F2" s="2"/>
      <c r="G2" s="2"/>
    </row>
    <row r="3" spans="1:7" ht="22.05" customHeight="1" x14ac:dyDescent="0.35">
      <c r="A3" s="11" t="s">
        <v>19</v>
      </c>
      <c r="B3" s="11" t="s">
        <v>20</v>
      </c>
      <c r="C3" s="11" t="s">
        <v>21</v>
      </c>
      <c r="D3" s="11" t="s">
        <v>22</v>
      </c>
      <c r="E3" s="11" t="s">
        <v>23</v>
      </c>
      <c r="F3" s="11" t="s">
        <v>24</v>
      </c>
      <c r="G3" s="11" t="s">
        <v>25</v>
      </c>
    </row>
    <row r="4" spans="1:7" x14ac:dyDescent="0.35">
      <c r="A4" s="12" t="s">
        <v>26</v>
      </c>
      <c r="B4" s="12" t="s">
        <v>27</v>
      </c>
      <c r="C4" s="12" t="s">
        <v>28</v>
      </c>
      <c r="D4" s="13">
        <v>44200</v>
      </c>
      <c r="E4" s="14" t="str">
        <f ca="1">IF($D4="","",INT((TODAY()-$D4)/365.25)&amp;" anos")</f>
        <v>5 anos</v>
      </c>
      <c r="F4" s="12">
        <v>28</v>
      </c>
      <c r="G4" s="12" t="s">
        <v>29</v>
      </c>
    </row>
    <row r="5" spans="1:7" x14ac:dyDescent="0.35">
      <c r="A5" s="12" t="s">
        <v>30</v>
      </c>
      <c r="B5" s="12" t="s">
        <v>31</v>
      </c>
      <c r="C5" s="12" t="s">
        <v>32</v>
      </c>
      <c r="D5" s="13">
        <v>45100</v>
      </c>
      <c r="E5" s="14" t="str">
        <f ca="1">IF($D5="","",INT((TODAY()-$D5)/365.25)&amp;" anos")</f>
        <v>3 anos</v>
      </c>
      <c r="F5" s="12">
        <v>4</v>
      </c>
      <c r="G5" s="12"/>
    </row>
    <row r="6" spans="1:7" x14ac:dyDescent="0.35">
      <c r="A6" s="12"/>
      <c r="B6" s="12"/>
      <c r="C6" s="12"/>
      <c r="D6" s="13"/>
      <c r="E6" s="14" t="str">
        <f ca="1">IF($D6="","",INT((TODAY()-$D6)/365.25)&amp;" anos")</f>
        <v/>
      </c>
      <c r="F6" s="12"/>
      <c r="G6" s="12"/>
    </row>
    <row r="7" spans="1:7" x14ac:dyDescent="0.35">
      <c r="A7" s="12"/>
      <c r="B7" s="12"/>
      <c r="C7" s="12"/>
      <c r="D7" s="13"/>
      <c r="E7" s="14" t="str">
        <f ca="1">IF($D7="","",INT((TODAY()-$D7)/365.25)&amp;" anos")</f>
        <v/>
      </c>
      <c r="F7" s="12"/>
      <c r="G7" s="12"/>
    </row>
    <row r="8" spans="1:7" x14ac:dyDescent="0.35">
      <c r="A8" s="12"/>
      <c r="B8" s="12"/>
      <c r="C8" s="12"/>
      <c r="D8" s="13"/>
      <c r="E8" s="14" t="str">
        <f ca="1">IF($D8="","",INT((TODAY()-$D8)/365.25)&amp;" anos")</f>
        <v/>
      </c>
      <c r="F8" s="12"/>
      <c r="G8" s="12"/>
    </row>
    <row r="9" spans="1:7" x14ac:dyDescent="0.35">
      <c r="A9" s="12"/>
      <c r="B9" s="12"/>
      <c r="C9" s="12"/>
      <c r="D9" s="13"/>
      <c r="E9" s="14" t="str">
        <f ca="1">IF($D9="","",INT((TODAY()-$D9)/365.25)&amp;" anos")</f>
        <v/>
      </c>
      <c r="F9" s="12"/>
      <c r="G9" s="12"/>
    </row>
    <row r="10" spans="1:7" x14ac:dyDescent="0.35">
      <c r="A10" s="12"/>
      <c r="B10" s="12"/>
      <c r="C10" s="12"/>
      <c r="D10" s="13"/>
      <c r="E10" s="14" t="str">
        <f ca="1">IF($D10="","",INT((TODAY()-$D10)/365.25)&amp;" anos")</f>
        <v/>
      </c>
      <c r="F10" s="12"/>
      <c r="G10" s="12"/>
    </row>
    <row r="11" spans="1:7" x14ac:dyDescent="0.35">
      <c r="A11" s="12"/>
      <c r="B11" s="12"/>
      <c r="C11" s="12"/>
      <c r="D11" s="13"/>
      <c r="E11" s="14" t="str">
        <f ca="1">IF($D11="","",INT((TODAY()-$D11)/365.25)&amp;" anos")</f>
        <v/>
      </c>
      <c r="F11" s="12"/>
      <c r="G11" s="12"/>
    </row>
    <row r="12" spans="1:7" x14ac:dyDescent="0.35">
      <c r="A12" s="12"/>
      <c r="B12" s="12"/>
      <c r="C12" s="12"/>
      <c r="D12" s="13"/>
      <c r="E12" s="14" t="str">
        <f ca="1">IF($D12="","",INT((TODAY()-$D12)/365.25)&amp;" anos")</f>
        <v/>
      </c>
      <c r="F12" s="12"/>
      <c r="G12" s="12"/>
    </row>
    <row r="13" spans="1:7" x14ac:dyDescent="0.35">
      <c r="A13" s="12"/>
      <c r="B13" s="12"/>
      <c r="C13" s="12"/>
      <c r="D13" s="13"/>
      <c r="E13" s="14" t="str">
        <f ca="1">IF($D13="","",INT((TODAY()-$D13)/365.25)&amp;" anos")</f>
        <v/>
      </c>
      <c r="F13" s="12"/>
      <c r="G13" s="12"/>
    </row>
    <row r="14" spans="1:7" x14ac:dyDescent="0.35">
      <c r="A14" s="12"/>
      <c r="B14" s="12"/>
      <c r="C14" s="12"/>
      <c r="D14" s="13"/>
      <c r="E14" s="14" t="str">
        <f ca="1">IF($D14="","",INT((TODAY()-$D14)/365.25)&amp;" anos")</f>
        <v/>
      </c>
      <c r="F14" s="12"/>
      <c r="G14" s="12"/>
    </row>
    <row r="15" spans="1:7" x14ac:dyDescent="0.35">
      <c r="A15" s="12"/>
      <c r="B15" s="12"/>
      <c r="C15" s="12"/>
      <c r="D15" s="13"/>
      <c r="E15" s="14" t="str">
        <f ca="1">IF($D15="","",INT((TODAY()-$D15)/365.25)&amp;" anos")</f>
        <v/>
      </c>
      <c r="F15" s="12"/>
      <c r="G15" s="12"/>
    </row>
    <row r="16" spans="1:7" x14ac:dyDescent="0.35">
      <c r="A16" s="12"/>
      <c r="B16" s="12"/>
      <c r="C16" s="12"/>
      <c r="D16" s="13"/>
      <c r="E16" s="14" t="str">
        <f ca="1">IF($D16="","",INT((TODAY()-$D16)/365.25)&amp;" anos")</f>
        <v/>
      </c>
      <c r="F16" s="12"/>
      <c r="G16" s="12"/>
    </row>
    <row r="17" spans="1:7" x14ac:dyDescent="0.35">
      <c r="A17" s="12"/>
      <c r="B17" s="12"/>
      <c r="C17" s="12"/>
      <c r="D17" s="13"/>
      <c r="E17" s="14" t="str">
        <f ca="1">IF($D17="","",INT((TODAY()-$D17)/365.25)&amp;" anos")</f>
        <v/>
      </c>
      <c r="F17" s="12"/>
      <c r="G17" s="12"/>
    </row>
    <row r="18" spans="1:7" x14ac:dyDescent="0.35">
      <c r="A18" s="12"/>
      <c r="B18" s="12"/>
      <c r="C18" s="12"/>
      <c r="D18" s="13"/>
      <c r="E18" s="14" t="str">
        <f ca="1">IF($D18="","",INT((TODAY()-$D18)/365.25)&amp;" anos")</f>
        <v/>
      </c>
      <c r="F18" s="12"/>
      <c r="G18" s="12"/>
    </row>
  </sheetData>
  <sheetProtection sheet="1" objects="1" scenarios="1"/>
  <mergeCells count="2">
    <mergeCell ref="A1:G1"/>
    <mergeCell ref="A2:G2"/>
  </mergeCells>
  <dataValidations count="3">
    <dataValidation type="list" allowBlank="1" showInputMessage="1" promptTitle="Espécie" prompt="Que bicho é?" sqref="B4:B18" xr:uid="{B9D55D20-99A1-4F81-8E60-03C3FA251A43}">
      <mc:AlternateContent xmlns:x12ac="http://schemas.microsoft.com/office/spreadsheetml/2011/1/ac" xmlns:mc="http://schemas.openxmlformats.org/markup-compatibility/2006">
        <mc:Choice Requires="x12ac">
          <x12ac:list>"Cão,Gato,Ave,Roedor,Peixe,Réptil,Outro"</x12ac:list>
        </mc:Choice>
        <mc:Fallback>
          <formula1>"Cão,Gato,Ave,Roedor,Peixe,Réptil,Outro"</formula1>
        </mc:Fallback>
      </mc:AlternateContent>
    </dataValidation>
    <dataValidation type="decimal" allowBlank="1" showInputMessage="1" showErrorMessage="1" errorTitle="Data inválida" error="Digite uma data. Ex.: 15/03/2026" promptTitle="Nascimento" prompt="Data de nascimento (ou aproximada)." sqref="D4:D18" xr:uid="{9B38B992-B919-4AF7-8266-4D694A81EEB1}">
      <formula1>36526</formula1>
      <formula2>62867</formula2>
    </dataValidation>
    <dataValidation type="decimal" operator="greaterThanOrEqual" allowBlank="1" showInputMessage="1" showErrorMessage="1" errorTitle="Valor inválido" error="Digite apenas números. Ex.: 50 ou 12,5" promptTitle="Peso" prompt="Peso em kg. Ex.: 4 ou 28,5" sqref="F4:F18" xr:uid="{CB856AD1-98DB-404D-A416-45289DB78D73}">
      <formula1>0</formula1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2E6A0-18ED-4E2B-BE00-6DE1736F8734}">
  <sheetPr>
    <tabColor rgb="FF1F7A46"/>
  </sheetPr>
  <dimension ref="A1:G103"/>
  <sheetViews>
    <sheetView showGridLines="0" workbookViewId="0">
      <pane ySplit="3" topLeftCell="A4" activePane="bottomLeft" state="frozenSplit"/>
      <selection pane="bottomLeft" sqref="A1:G1"/>
    </sheetView>
  </sheetViews>
  <sheetFormatPr defaultRowHeight="15" x14ac:dyDescent="0.35"/>
  <cols>
    <col min="1" max="1" width="12.77734375" style="1" customWidth="1"/>
    <col min="2" max="3" width="22.77734375" style="1" customWidth="1"/>
    <col min="4" max="6" width="12.77734375" style="1" customWidth="1"/>
    <col min="7" max="7" width="24.77734375" style="1" customWidth="1"/>
    <col min="8" max="16384" width="8.88671875" style="1"/>
  </cols>
  <sheetData>
    <row r="1" spans="1:7" ht="30" customHeight="1" x14ac:dyDescent="0.45">
      <c r="A1" s="3" t="s">
        <v>33</v>
      </c>
      <c r="B1" s="4"/>
      <c r="C1" s="4"/>
      <c r="D1" s="4"/>
      <c r="E1" s="4"/>
      <c r="F1" s="4"/>
      <c r="G1" s="4"/>
    </row>
    <row r="2" spans="1:7" x14ac:dyDescent="0.35">
      <c r="A2" s="5" t="s">
        <v>34</v>
      </c>
      <c r="B2" s="2"/>
      <c r="C2" s="2"/>
      <c r="D2" s="2"/>
      <c r="E2" s="2"/>
      <c r="F2" s="2"/>
      <c r="G2" s="2"/>
    </row>
    <row r="3" spans="1:7" ht="22.05" customHeight="1" x14ac:dyDescent="0.35">
      <c r="A3" s="11" t="s">
        <v>35</v>
      </c>
      <c r="B3" s="11" t="s">
        <v>36</v>
      </c>
      <c r="C3" s="11" t="s">
        <v>37</v>
      </c>
      <c r="D3" s="11" t="s">
        <v>38</v>
      </c>
      <c r="E3" s="11" t="s">
        <v>39</v>
      </c>
      <c r="F3" s="11" t="s">
        <v>40</v>
      </c>
      <c r="G3" s="11" t="s">
        <v>25</v>
      </c>
    </row>
    <row r="4" spans="1:7" x14ac:dyDescent="0.35">
      <c r="A4" s="12" t="s">
        <v>26</v>
      </c>
      <c r="B4" s="12" t="s">
        <v>12</v>
      </c>
      <c r="C4" s="12" t="s">
        <v>41</v>
      </c>
      <c r="D4" s="13">
        <v>46000</v>
      </c>
      <c r="E4" s="13">
        <v>46365</v>
      </c>
      <c r="F4" s="15" t="str">
        <f ca="1">IF($A4="","",IF($E4="","—",IF($E4&lt;TODAY(),"ATRASADA",IF($E4&lt;=TODAY()+30,"AGENDE","Em dia"))))</f>
        <v>Em dia</v>
      </c>
      <c r="G4" s="12"/>
    </row>
    <row r="5" spans="1:7" x14ac:dyDescent="0.35">
      <c r="A5" s="12" t="s">
        <v>26</v>
      </c>
      <c r="B5" s="12" t="s">
        <v>13</v>
      </c>
      <c r="C5" s="12" t="s">
        <v>42</v>
      </c>
      <c r="D5" s="13">
        <v>46060</v>
      </c>
      <c r="E5" s="13">
        <v>46151</v>
      </c>
      <c r="F5" s="15" t="str">
        <f ca="1">IF($A5="","",IF($E5="","—",IF($E5&lt;TODAY(),"ATRASADA",IF($E5&lt;=TODAY()+30,"AGENDE","Em dia"))))</f>
        <v>ATRASADA</v>
      </c>
      <c r="G5" s="12"/>
    </row>
    <row r="6" spans="1:7" x14ac:dyDescent="0.35">
      <c r="A6" s="12" t="s">
        <v>26</v>
      </c>
      <c r="B6" s="12" t="s">
        <v>14</v>
      </c>
      <c r="C6" s="12" t="s">
        <v>43</v>
      </c>
      <c r="D6" s="13">
        <v>46090</v>
      </c>
      <c r="E6" s="13">
        <v>46120</v>
      </c>
      <c r="F6" s="15" t="str">
        <f ca="1">IF($A6="","",IF($E6="","—",IF($E6&lt;TODAY(),"ATRASADA",IF($E6&lt;=TODAY()+30,"AGENDE","Em dia"))))</f>
        <v>ATRASADA</v>
      </c>
      <c r="G6" s="12"/>
    </row>
    <row r="7" spans="1:7" x14ac:dyDescent="0.35">
      <c r="A7" s="12" t="s">
        <v>30</v>
      </c>
      <c r="B7" s="12" t="s">
        <v>12</v>
      </c>
      <c r="C7" s="12" t="s">
        <v>44</v>
      </c>
      <c r="D7" s="13">
        <v>45980</v>
      </c>
      <c r="E7" s="13">
        <v>46345</v>
      </c>
      <c r="F7" s="15" t="str">
        <f ca="1">IF($A7="","",IF($E7="","—",IF($E7&lt;TODAY(),"ATRASADA",IF($E7&lt;=TODAY()+30,"AGENDE","Em dia"))))</f>
        <v>Em dia</v>
      </c>
      <c r="G7" s="12"/>
    </row>
    <row r="8" spans="1:7" x14ac:dyDescent="0.35">
      <c r="A8" s="12" t="s">
        <v>30</v>
      </c>
      <c r="B8" s="12" t="s">
        <v>13</v>
      </c>
      <c r="C8" s="12" t="s">
        <v>42</v>
      </c>
      <c r="D8" s="13">
        <v>46050</v>
      </c>
      <c r="E8" s="13">
        <v>46141</v>
      </c>
      <c r="F8" s="15" t="str">
        <f ca="1">IF($A8="","",IF($E8="","—",IF($E8&lt;TODAY(),"ATRASADA",IF($E8&lt;=TODAY()+30,"AGENDE","Em dia"))))</f>
        <v>ATRASADA</v>
      </c>
      <c r="G8" s="12"/>
    </row>
    <row r="9" spans="1:7" x14ac:dyDescent="0.35">
      <c r="A9" s="12"/>
      <c r="B9" s="12"/>
      <c r="C9" s="12"/>
      <c r="D9" s="13"/>
      <c r="E9" s="13"/>
      <c r="F9" s="15" t="str">
        <f ca="1">IF($A9="","",IF($E9="","—",IF($E9&lt;TODAY(),"ATRASADA",IF($E9&lt;=TODAY()+30,"AGENDE","Em dia"))))</f>
        <v/>
      </c>
      <c r="G9" s="12"/>
    </row>
    <row r="10" spans="1:7" x14ac:dyDescent="0.35">
      <c r="A10" s="12"/>
      <c r="B10" s="12"/>
      <c r="C10" s="12"/>
      <c r="D10" s="13"/>
      <c r="E10" s="13"/>
      <c r="F10" s="15" t="str">
        <f ca="1">IF($A10="","",IF($E10="","—",IF($E10&lt;TODAY(),"ATRASADA",IF($E10&lt;=TODAY()+30,"AGENDE","Em dia"))))</f>
        <v/>
      </c>
      <c r="G10" s="12"/>
    </row>
    <row r="11" spans="1:7" x14ac:dyDescent="0.35">
      <c r="A11" s="12"/>
      <c r="B11" s="12"/>
      <c r="C11" s="12"/>
      <c r="D11" s="13"/>
      <c r="E11" s="13"/>
      <c r="F11" s="15" t="str">
        <f ca="1">IF($A11="","",IF($E11="","—",IF($E11&lt;TODAY(),"ATRASADA",IF($E11&lt;=TODAY()+30,"AGENDE","Em dia"))))</f>
        <v/>
      </c>
      <c r="G11" s="12"/>
    </row>
    <row r="12" spans="1:7" x14ac:dyDescent="0.35">
      <c r="A12" s="12"/>
      <c r="B12" s="12"/>
      <c r="C12" s="12"/>
      <c r="D12" s="13"/>
      <c r="E12" s="13"/>
      <c r="F12" s="15" t="str">
        <f ca="1">IF($A12="","",IF($E12="","—",IF($E12&lt;TODAY(),"ATRASADA",IF($E12&lt;=TODAY()+30,"AGENDE","Em dia"))))</f>
        <v/>
      </c>
      <c r="G12" s="12"/>
    </row>
    <row r="13" spans="1:7" x14ac:dyDescent="0.35">
      <c r="A13" s="12"/>
      <c r="B13" s="12"/>
      <c r="C13" s="12"/>
      <c r="D13" s="13"/>
      <c r="E13" s="13"/>
      <c r="F13" s="15" t="str">
        <f ca="1">IF($A13="","",IF($E13="","—",IF($E13&lt;TODAY(),"ATRASADA",IF($E13&lt;=TODAY()+30,"AGENDE","Em dia"))))</f>
        <v/>
      </c>
      <c r="G13" s="12"/>
    </row>
    <row r="14" spans="1:7" x14ac:dyDescent="0.35">
      <c r="A14" s="12"/>
      <c r="B14" s="12"/>
      <c r="C14" s="12"/>
      <c r="D14" s="13"/>
      <c r="E14" s="13"/>
      <c r="F14" s="15" t="str">
        <f ca="1">IF($A14="","",IF($E14="","—",IF($E14&lt;TODAY(),"ATRASADA",IF($E14&lt;=TODAY()+30,"AGENDE","Em dia"))))</f>
        <v/>
      </c>
      <c r="G14" s="12"/>
    </row>
    <row r="15" spans="1:7" x14ac:dyDescent="0.35">
      <c r="A15" s="12"/>
      <c r="B15" s="12"/>
      <c r="C15" s="12"/>
      <c r="D15" s="13"/>
      <c r="E15" s="13"/>
      <c r="F15" s="15" t="str">
        <f ca="1">IF($A15="","",IF($E15="","—",IF($E15&lt;TODAY(),"ATRASADA",IF($E15&lt;=TODAY()+30,"AGENDE","Em dia"))))</f>
        <v/>
      </c>
      <c r="G15" s="12"/>
    </row>
    <row r="16" spans="1:7" x14ac:dyDescent="0.35">
      <c r="A16" s="12"/>
      <c r="B16" s="12"/>
      <c r="C16" s="12"/>
      <c r="D16" s="13"/>
      <c r="E16" s="13"/>
      <c r="F16" s="15" t="str">
        <f ca="1">IF($A16="","",IF($E16="","—",IF($E16&lt;TODAY(),"ATRASADA",IF($E16&lt;=TODAY()+30,"AGENDE","Em dia"))))</f>
        <v/>
      </c>
      <c r="G16" s="12"/>
    </row>
    <row r="17" spans="1:7" x14ac:dyDescent="0.35">
      <c r="A17" s="12"/>
      <c r="B17" s="12"/>
      <c r="C17" s="12"/>
      <c r="D17" s="13"/>
      <c r="E17" s="13"/>
      <c r="F17" s="15" t="str">
        <f ca="1">IF($A17="","",IF($E17="","—",IF($E17&lt;TODAY(),"ATRASADA",IF($E17&lt;=TODAY()+30,"AGENDE","Em dia"))))</f>
        <v/>
      </c>
      <c r="G17" s="12"/>
    </row>
    <row r="18" spans="1:7" x14ac:dyDescent="0.35">
      <c r="A18" s="12"/>
      <c r="B18" s="12"/>
      <c r="C18" s="12"/>
      <c r="D18" s="13"/>
      <c r="E18" s="13"/>
      <c r="F18" s="15" t="str">
        <f ca="1">IF($A18="","",IF($E18="","—",IF($E18&lt;TODAY(),"ATRASADA",IF($E18&lt;=TODAY()+30,"AGENDE","Em dia"))))</f>
        <v/>
      </c>
      <c r="G18" s="12"/>
    </row>
    <row r="19" spans="1:7" x14ac:dyDescent="0.35">
      <c r="A19" s="12"/>
      <c r="B19" s="12"/>
      <c r="C19" s="12"/>
      <c r="D19" s="13"/>
      <c r="E19" s="13"/>
      <c r="F19" s="15" t="str">
        <f ca="1">IF($A19="","",IF($E19="","—",IF($E19&lt;TODAY(),"ATRASADA",IF($E19&lt;=TODAY()+30,"AGENDE","Em dia"))))</f>
        <v/>
      </c>
      <c r="G19" s="12"/>
    </row>
    <row r="20" spans="1:7" x14ac:dyDescent="0.35">
      <c r="A20" s="12"/>
      <c r="B20" s="12"/>
      <c r="C20" s="12"/>
      <c r="D20" s="13"/>
      <c r="E20" s="13"/>
      <c r="F20" s="15" t="str">
        <f ca="1">IF($A20="","",IF($E20="","—",IF($E20&lt;TODAY(),"ATRASADA",IF($E20&lt;=TODAY()+30,"AGENDE","Em dia"))))</f>
        <v/>
      </c>
      <c r="G20" s="12"/>
    </row>
    <row r="21" spans="1:7" x14ac:dyDescent="0.35">
      <c r="A21" s="12"/>
      <c r="B21" s="12"/>
      <c r="C21" s="12"/>
      <c r="D21" s="13"/>
      <c r="E21" s="13"/>
      <c r="F21" s="15" t="str">
        <f ca="1">IF($A21="","",IF($E21="","—",IF($E21&lt;TODAY(),"ATRASADA",IF($E21&lt;=TODAY()+30,"AGENDE","Em dia"))))</f>
        <v/>
      </c>
      <c r="G21" s="12"/>
    </row>
    <row r="22" spans="1:7" x14ac:dyDescent="0.35">
      <c r="A22" s="12"/>
      <c r="B22" s="12"/>
      <c r="C22" s="12"/>
      <c r="D22" s="13"/>
      <c r="E22" s="13"/>
      <c r="F22" s="15" t="str">
        <f ca="1">IF($A22="","",IF($E22="","—",IF($E22&lt;TODAY(),"ATRASADA",IF($E22&lt;=TODAY()+30,"AGENDE","Em dia"))))</f>
        <v/>
      </c>
      <c r="G22" s="12"/>
    </row>
    <row r="23" spans="1:7" x14ac:dyDescent="0.35">
      <c r="A23" s="12"/>
      <c r="B23" s="12"/>
      <c r="C23" s="12"/>
      <c r="D23" s="13"/>
      <c r="E23" s="13"/>
      <c r="F23" s="15" t="str">
        <f ca="1">IF($A23="","",IF($E23="","—",IF($E23&lt;TODAY(),"ATRASADA",IF($E23&lt;=TODAY()+30,"AGENDE","Em dia"))))</f>
        <v/>
      </c>
      <c r="G23" s="12"/>
    </row>
    <row r="24" spans="1:7" x14ac:dyDescent="0.35">
      <c r="A24" s="12"/>
      <c r="B24" s="12"/>
      <c r="C24" s="12"/>
      <c r="D24" s="13"/>
      <c r="E24" s="13"/>
      <c r="F24" s="15" t="str">
        <f ca="1">IF($A24="","",IF($E24="","—",IF($E24&lt;TODAY(),"ATRASADA",IF($E24&lt;=TODAY()+30,"AGENDE","Em dia"))))</f>
        <v/>
      </c>
      <c r="G24" s="12"/>
    </row>
    <row r="25" spans="1:7" x14ac:dyDescent="0.35">
      <c r="A25" s="12"/>
      <c r="B25" s="12"/>
      <c r="C25" s="12"/>
      <c r="D25" s="13"/>
      <c r="E25" s="13"/>
      <c r="F25" s="15" t="str">
        <f ca="1">IF($A25="","",IF($E25="","—",IF($E25&lt;TODAY(),"ATRASADA",IF($E25&lt;=TODAY()+30,"AGENDE","Em dia"))))</f>
        <v/>
      </c>
      <c r="G25" s="12"/>
    </row>
    <row r="26" spans="1:7" x14ac:dyDescent="0.35">
      <c r="A26" s="12"/>
      <c r="B26" s="12"/>
      <c r="C26" s="12"/>
      <c r="D26" s="13"/>
      <c r="E26" s="13"/>
      <c r="F26" s="15" t="str">
        <f ca="1">IF($A26="","",IF($E26="","—",IF($E26&lt;TODAY(),"ATRASADA",IF($E26&lt;=TODAY()+30,"AGENDE","Em dia"))))</f>
        <v/>
      </c>
      <c r="G26" s="12"/>
    </row>
    <row r="27" spans="1:7" x14ac:dyDescent="0.35">
      <c r="A27" s="12"/>
      <c r="B27" s="12"/>
      <c r="C27" s="12"/>
      <c r="D27" s="13"/>
      <c r="E27" s="13"/>
      <c r="F27" s="15" t="str">
        <f ca="1">IF($A27="","",IF($E27="","—",IF($E27&lt;TODAY(),"ATRASADA",IF($E27&lt;=TODAY()+30,"AGENDE","Em dia"))))</f>
        <v/>
      </c>
      <c r="G27" s="12"/>
    </row>
    <row r="28" spans="1:7" x14ac:dyDescent="0.35">
      <c r="A28" s="12"/>
      <c r="B28" s="12"/>
      <c r="C28" s="12"/>
      <c r="D28" s="13"/>
      <c r="E28" s="13"/>
      <c r="F28" s="15" t="str">
        <f ca="1">IF($A28="","",IF($E28="","—",IF($E28&lt;TODAY(),"ATRASADA",IF($E28&lt;=TODAY()+30,"AGENDE","Em dia"))))</f>
        <v/>
      </c>
      <c r="G28" s="12"/>
    </row>
    <row r="29" spans="1:7" x14ac:dyDescent="0.35">
      <c r="A29" s="12"/>
      <c r="B29" s="12"/>
      <c r="C29" s="12"/>
      <c r="D29" s="13"/>
      <c r="E29" s="13"/>
      <c r="F29" s="15" t="str">
        <f ca="1">IF($A29="","",IF($E29="","—",IF($E29&lt;TODAY(),"ATRASADA",IF($E29&lt;=TODAY()+30,"AGENDE","Em dia"))))</f>
        <v/>
      </c>
      <c r="G29" s="12"/>
    </row>
    <row r="30" spans="1:7" x14ac:dyDescent="0.35">
      <c r="A30" s="12"/>
      <c r="B30" s="12"/>
      <c r="C30" s="12"/>
      <c r="D30" s="13"/>
      <c r="E30" s="13"/>
      <c r="F30" s="15" t="str">
        <f ca="1">IF($A30="","",IF($E30="","—",IF($E30&lt;TODAY(),"ATRASADA",IF($E30&lt;=TODAY()+30,"AGENDE","Em dia"))))</f>
        <v/>
      </c>
      <c r="G30" s="12"/>
    </row>
    <row r="31" spans="1:7" x14ac:dyDescent="0.35">
      <c r="A31" s="12"/>
      <c r="B31" s="12"/>
      <c r="C31" s="12"/>
      <c r="D31" s="13"/>
      <c r="E31" s="13"/>
      <c r="F31" s="15" t="str">
        <f ca="1">IF($A31="","",IF($E31="","—",IF($E31&lt;TODAY(),"ATRASADA",IF($E31&lt;=TODAY()+30,"AGENDE","Em dia"))))</f>
        <v/>
      </c>
      <c r="G31" s="12"/>
    </row>
    <row r="32" spans="1:7" x14ac:dyDescent="0.35">
      <c r="A32" s="12"/>
      <c r="B32" s="12"/>
      <c r="C32" s="12"/>
      <c r="D32" s="13"/>
      <c r="E32" s="13"/>
      <c r="F32" s="15" t="str">
        <f ca="1">IF($A32="","",IF($E32="","—",IF($E32&lt;TODAY(),"ATRASADA",IF($E32&lt;=TODAY()+30,"AGENDE","Em dia"))))</f>
        <v/>
      </c>
      <c r="G32" s="12"/>
    </row>
    <row r="33" spans="1:7" x14ac:dyDescent="0.35">
      <c r="A33" s="12"/>
      <c r="B33" s="12"/>
      <c r="C33" s="12"/>
      <c r="D33" s="13"/>
      <c r="E33" s="13"/>
      <c r="F33" s="15" t="str">
        <f ca="1">IF($A33="","",IF($E33="","—",IF($E33&lt;TODAY(),"ATRASADA",IF($E33&lt;=TODAY()+30,"AGENDE","Em dia"))))</f>
        <v/>
      </c>
      <c r="G33" s="12"/>
    </row>
    <row r="34" spans="1:7" x14ac:dyDescent="0.35">
      <c r="A34" s="12"/>
      <c r="B34" s="12"/>
      <c r="C34" s="12"/>
      <c r="D34" s="13"/>
      <c r="E34" s="13"/>
      <c r="F34" s="15" t="str">
        <f ca="1">IF($A34="","",IF($E34="","—",IF($E34&lt;TODAY(),"ATRASADA",IF($E34&lt;=TODAY()+30,"AGENDE","Em dia"))))</f>
        <v/>
      </c>
      <c r="G34" s="12"/>
    </row>
    <row r="35" spans="1:7" x14ac:dyDescent="0.35">
      <c r="A35" s="12"/>
      <c r="B35" s="12"/>
      <c r="C35" s="12"/>
      <c r="D35" s="13"/>
      <c r="E35" s="13"/>
      <c r="F35" s="15" t="str">
        <f ca="1">IF($A35="","",IF($E35="","—",IF($E35&lt;TODAY(),"ATRASADA",IF($E35&lt;=TODAY()+30,"AGENDE","Em dia"))))</f>
        <v/>
      </c>
      <c r="G35" s="12"/>
    </row>
    <row r="36" spans="1:7" x14ac:dyDescent="0.35">
      <c r="A36" s="12"/>
      <c r="B36" s="12"/>
      <c r="C36" s="12"/>
      <c r="D36" s="13"/>
      <c r="E36" s="13"/>
      <c r="F36" s="15" t="str">
        <f ca="1">IF($A36="","",IF($E36="","—",IF($E36&lt;TODAY(),"ATRASADA",IF($E36&lt;=TODAY()+30,"AGENDE","Em dia"))))</f>
        <v/>
      </c>
      <c r="G36" s="12"/>
    </row>
    <row r="37" spans="1:7" x14ac:dyDescent="0.35">
      <c r="A37" s="12"/>
      <c r="B37" s="12"/>
      <c r="C37" s="12"/>
      <c r="D37" s="13"/>
      <c r="E37" s="13"/>
      <c r="F37" s="15" t="str">
        <f ca="1">IF($A37="","",IF($E37="","—",IF($E37&lt;TODAY(),"ATRASADA",IF($E37&lt;=TODAY()+30,"AGENDE","Em dia"))))</f>
        <v/>
      </c>
      <c r="G37" s="12"/>
    </row>
    <row r="38" spans="1:7" x14ac:dyDescent="0.35">
      <c r="A38" s="12"/>
      <c r="B38" s="12"/>
      <c r="C38" s="12"/>
      <c r="D38" s="13"/>
      <c r="E38" s="13"/>
      <c r="F38" s="15" t="str">
        <f ca="1">IF($A38="","",IF($E38="","—",IF($E38&lt;TODAY(),"ATRASADA",IF($E38&lt;=TODAY()+30,"AGENDE","Em dia"))))</f>
        <v/>
      </c>
      <c r="G38" s="12"/>
    </row>
    <row r="39" spans="1:7" x14ac:dyDescent="0.35">
      <c r="A39" s="12"/>
      <c r="B39" s="12"/>
      <c r="C39" s="12"/>
      <c r="D39" s="13"/>
      <c r="E39" s="13"/>
      <c r="F39" s="15" t="str">
        <f ca="1">IF($A39="","",IF($E39="","—",IF($E39&lt;TODAY(),"ATRASADA",IF($E39&lt;=TODAY()+30,"AGENDE","Em dia"))))</f>
        <v/>
      </c>
      <c r="G39" s="12"/>
    </row>
    <row r="40" spans="1:7" x14ac:dyDescent="0.35">
      <c r="A40" s="12"/>
      <c r="B40" s="12"/>
      <c r="C40" s="12"/>
      <c r="D40" s="13"/>
      <c r="E40" s="13"/>
      <c r="F40" s="15" t="str">
        <f ca="1">IF($A40="","",IF($E40="","—",IF($E40&lt;TODAY(),"ATRASADA",IF($E40&lt;=TODAY()+30,"AGENDE","Em dia"))))</f>
        <v/>
      </c>
      <c r="G40" s="12"/>
    </row>
    <row r="41" spans="1:7" x14ac:dyDescent="0.35">
      <c r="A41" s="12"/>
      <c r="B41" s="12"/>
      <c r="C41" s="12"/>
      <c r="D41" s="13"/>
      <c r="E41" s="13"/>
      <c r="F41" s="15" t="str">
        <f ca="1">IF($A41="","",IF($E41="","—",IF($E41&lt;TODAY(),"ATRASADA",IF($E41&lt;=TODAY()+30,"AGENDE","Em dia"))))</f>
        <v/>
      </c>
      <c r="G41" s="12"/>
    </row>
    <row r="42" spans="1:7" x14ac:dyDescent="0.35">
      <c r="A42" s="12"/>
      <c r="B42" s="12"/>
      <c r="C42" s="12"/>
      <c r="D42" s="13"/>
      <c r="E42" s="13"/>
      <c r="F42" s="15" t="str">
        <f ca="1">IF($A42="","",IF($E42="","—",IF($E42&lt;TODAY(),"ATRASADA",IF($E42&lt;=TODAY()+30,"AGENDE","Em dia"))))</f>
        <v/>
      </c>
      <c r="G42" s="12"/>
    </row>
    <row r="43" spans="1:7" x14ac:dyDescent="0.35">
      <c r="A43" s="12"/>
      <c r="B43" s="12"/>
      <c r="C43" s="12"/>
      <c r="D43" s="13"/>
      <c r="E43" s="13"/>
      <c r="F43" s="15" t="str">
        <f ca="1">IF($A43="","",IF($E43="","—",IF($E43&lt;TODAY(),"ATRASADA",IF($E43&lt;=TODAY()+30,"AGENDE","Em dia"))))</f>
        <v/>
      </c>
      <c r="G43" s="12"/>
    </row>
    <row r="44" spans="1:7" x14ac:dyDescent="0.35">
      <c r="A44" s="12"/>
      <c r="B44" s="12"/>
      <c r="C44" s="12"/>
      <c r="D44" s="13"/>
      <c r="E44" s="13"/>
      <c r="F44" s="15" t="str">
        <f ca="1">IF($A44="","",IF($E44="","—",IF($E44&lt;TODAY(),"ATRASADA",IF($E44&lt;=TODAY()+30,"AGENDE","Em dia"))))</f>
        <v/>
      </c>
      <c r="G44" s="12"/>
    </row>
    <row r="45" spans="1:7" x14ac:dyDescent="0.35">
      <c r="A45" s="12"/>
      <c r="B45" s="12"/>
      <c r="C45" s="12"/>
      <c r="D45" s="13"/>
      <c r="E45" s="13"/>
      <c r="F45" s="15" t="str">
        <f ca="1">IF($A45="","",IF($E45="","—",IF($E45&lt;TODAY(),"ATRASADA",IF($E45&lt;=TODAY()+30,"AGENDE","Em dia"))))</f>
        <v/>
      </c>
      <c r="G45" s="12"/>
    </row>
    <row r="46" spans="1:7" x14ac:dyDescent="0.35">
      <c r="A46" s="12"/>
      <c r="B46" s="12"/>
      <c r="C46" s="12"/>
      <c r="D46" s="13"/>
      <c r="E46" s="13"/>
      <c r="F46" s="15" t="str">
        <f ca="1">IF($A46="","",IF($E46="","—",IF($E46&lt;TODAY(),"ATRASADA",IF($E46&lt;=TODAY()+30,"AGENDE","Em dia"))))</f>
        <v/>
      </c>
      <c r="G46" s="12"/>
    </row>
    <row r="47" spans="1:7" x14ac:dyDescent="0.35">
      <c r="A47" s="12"/>
      <c r="B47" s="12"/>
      <c r="C47" s="12"/>
      <c r="D47" s="13"/>
      <c r="E47" s="13"/>
      <c r="F47" s="15" t="str">
        <f ca="1">IF($A47="","",IF($E47="","—",IF($E47&lt;TODAY(),"ATRASADA",IF($E47&lt;=TODAY()+30,"AGENDE","Em dia"))))</f>
        <v/>
      </c>
      <c r="G47" s="12"/>
    </row>
    <row r="48" spans="1:7" x14ac:dyDescent="0.35">
      <c r="A48" s="12"/>
      <c r="B48" s="12"/>
      <c r="C48" s="12"/>
      <c r="D48" s="13"/>
      <c r="E48" s="13"/>
      <c r="F48" s="15" t="str">
        <f ca="1">IF($A48="","",IF($E48="","—",IF($E48&lt;TODAY(),"ATRASADA",IF($E48&lt;=TODAY()+30,"AGENDE","Em dia"))))</f>
        <v/>
      </c>
      <c r="G48" s="12"/>
    </row>
    <row r="49" spans="1:7" x14ac:dyDescent="0.35">
      <c r="A49" s="12"/>
      <c r="B49" s="12"/>
      <c r="C49" s="12"/>
      <c r="D49" s="13"/>
      <c r="E49" s="13"/>
      <c r="F49" s="15" t="str">
        <f ca="1">IF($A49="","",IF($E49="","—",IF($E49&lt;TODAY(),"ATRASADA",IF($E49&lt;=TODAY()+30,"AGENDE","Em dia"))))</f>
        <v/>
      </c>
      <c r="G49" s="12"/>
    </row>
    <row r="50" spans="1:7" x14ac:dyDescent="0.35">
      <c r="A50" s="12"/>
      <c r="B50" s="12"/>
      <c r="C50" s="12"/>
      <c r="D50" s="13"/>
      <c r="E50" s="13"/>
      <c r="F50" s="15" t="str">
        <f ca="1">IF($A50="","",IF($E50="","—",IF($E50&lt;TODAY(),"ATRASADA",IF($E50&lt;=TODAY()+30,"AGENDE","Em dia"))))</f>
        <v/>
      </c>
      <c r="G50" s="12"/>
    </row>
    <row r="51" spans="1:7" x14ac:dyDescent="0.35">
      <c r="A51" s="12"/>
      <c r="B51" s="12"/>
      <c r="C51" s="12"/>
      <c r="D51" s="13"/>
      <c r="E51" s="13"/>
      <c r="F51" s="15" t="str">
        <f ca="1">IF($A51="","",IF($E51="","—",IF($E51&lt;TODAY(),"ATRASADA",IF($E51&lt;=TODAY()+30,"AGENDE","Em dia"))))</f>
        <v/>
      </c>
      <c r="G51" s="12"/>
    </row>
    <row r="52" spans="1:7" x14ac:dyDescent="0.35">
      <c r="A52" s="12"/>
      <c r="B52" s="12"/>
      <c r="C52" s="12"/>
      <c r="D52" s="13"/>
      <c r="E52" s="13"/>
      <c r="F52" s="15" t="str">
        <f ca="1">IF($A52="","",IF($E52="","—",IF($E52&lt;TODAY(),"ATRASADA",IF($E52&lt;=TODAY()+30,"AGENDE","Em dia"))))</f>
        <v/>
      </c>
      <c r="G52" s="12"/>
    </row>
    <row r="53" spans="1:7" x14ac:dyDescent="0.35">
      <c r="A53" s="12"/>
      <c r="B53" s="12"/>
      <c r="C53" s="12"/>
      <c r="D53" s="13"/>
      <c r="E53" s="13"/>
      <c r="F53" s="15" t="str">
        <f ca="1">IF($A53="","",IF($E53="","—",IF($E53&lt;TODAY(),"ATRASADA",IF($E53&lt;=TODAY()+30,"AGENDE","Em dia"))))</f>
        <v/>
      </c>
      <c r="G53" s="12"/>
    </row>
    <row r="54" spans="1:7" x14ac:dyDescent="0.35">
      <c r="A54" s="12"/>
      <c r="B54" s="12"/>
      <c r="C54" s="12"/>
      <c r="D54" s="13"/>
      <c r="E54" s="13"/>
      <c r="F54" s="15" t="str">
        <f ca="1">IF($A54="","",IF($E54="","—",IF($E54&lt;TODAY(),"ATRASADA",IF($E54&lt;=TODAY()+30,"AGENDE","Em dia"))))</f>
        <v/>
      </c>
      <c r="G54" s="12"/>
    </row>
    <row r="55" spans="1:7" x14ac:dyDescent="0.35">
      <c r="A55" s="12"/>
      <c r="B55" s="12"/>
      <c r="C55" s="12"/>
      <c r="D55" s="13"/>
      <c r="E55" s="13"/>
      <c r="F55" s="15" t="str">
        <f ca="1">IF($A55="","",IF($E55="","—",IF($E55&lt;TODAY(),"ATRASADA",IF($E55&lt;=TODAY()+30,"AGENDE","Em dia"))))</f>
        <v/>
      </c>
      <c r="G55" s="12"/>
    </row>
    <row r="56" spans="1:7" x14ac:dyDescent="0.35">
      <c r="A56" s="12"/>
      <c r="B56" s="12"/>
      <c r="C56" s="12"/>
      <c r="D56" s="13"/>
      <c r="E56" s="13"/>
      <c r="F56" s="15" t="str">
        <f ca="1">IF($A56="","",IF($E56="","—",IF($E56&lt;TODAY(),"ATRASADA",IF($E56&lt;=TODAY()+30,"AGENDE","Em dia"))))</f>
        <v/>
      </c>
      <c r="G56" s="12"/>
    </row>
    <row r="57" spans="1:7" x14ac:dyDescent="0.35">
      <c r="A57" s="12"/>
      <c r="B57" s="12"/>
      <c r="C57" s="12"/>
      <c r="D57" s="13"/>
      <c r="E57" s="13"/>
      <c r="F57" s="15" t="str">
        <f ca="1">IF($A57="","",IF($E57="","—",IF($E57&lt;TODAY(),"ATRASADA",IF($E57&lt;=TODAY()+30,"AGENDE","Em dia"))))</f>
        <v/>
      </c>
      <c r="G57" s="12"/>
    </row>
    <row r="58" spans="1:7" x14ac:dyDescent="0.35">
      <c r="A58" s="12"/>
      <c r="B58" s="12"/>
      <c r="C58" s="12"/>
      <c r="D58" s="13"/>
      <c r="E58" s="13"/>
      <c r="F58" s="15" t="str">
        <f ca="1">IF($A58="","",IF($E58="","—",IF($E58&lt;TODAY(),"ATRASADA",IF($E58&lt;=TODAY()+30,"AGENDE","Em dia"))))</f>
        <v/>
      </c>
      <c r="G58" s="12"/>
    </row>
    <row r="59" spans="1:7" x14ac:dyDescent="0.35">
      <c r="A59" s="12"/>
      <c r="B59" s="12"/>
      <c r="C59" s="12"/>
      <c r="D59" s="13"/>
      <c r="E59" s="13"/>
      <c r="F59" s="15" t="str">
        <f ca="1">IF($A59="","",IF($E59="","—",IF($E59&lt;TODAY(),"ATRASADA",IF($E59&lt;=TODAY()+30,"AGENDE","Em dia"))))</f>
        <v/>
      </c>
      <c r="G59" s="12"/>
    </row>
    <row r="60" spans="1:7" x14ac:dyDescent="0.35">
      <c r="A60" s="12"/>
      <c r="B60" s="12"/>
      <c r="C60" s="12"/>
      <c r="D60" s="13"/>
      <c r="E60" s="13"/>
      <c r="F60" s="15" t="str">
        <f ca="1">IF($A60="","",IF($E60="","—",IF($E60&lt;TODAY(),"ATRASADA",IF($E60&lt;=TODAY()+30,"AGENDE","Em dia"))))</f>
        <v/>
      </c>
      <c r="G60" s="12"/>
    </row>
    <row r="61" spans="1:7" x14ac:dyDescent="0.35">
      <c r="A61" s="12"/>
      <c r="B61" s="12"/>
      <c r="C61" s="12"/>
      <c r="D61" s="13"/>
      <c r="E61" s="13"/>
      <c r="F61" s="15" t="str">
        <f ca="1">IF($A61="","",IF($E61="","—",IF($E61&lt;TODAY(),"ATRASADA",IF($E61&lt;=TODAY()+30,"AGENDE","Em dia"))))</f>
        <v/>
      </c>
      <c r="G61" s="12"/>
    </row>
    <row r="62" spans="1:7" x14ac:dyDescent="0.35">
      <c r="A62" s="12"/>
      <c r="B62" s="12"/>
      <c r="C62" s="12"/>
      <c r="D62" s="13"/>
      <c r="E62" s="13"/>
      <c r="F62" s="15" t="str">
        <f ca="1">IF($A62="","",IF($E62="","—",IF($E62&lt;TODAY(),"ATRASADA",IF($E62&lt;=TODAY()+30,"AGENDE","Em dia"))))</f>
        <v/>
      </c>
      <c r="G62" s="12"/>
    </row>
    <row r="63" spans="1:7" x14ac:dyDescent="0.35">
      <c r="A63" s="12"/>
      <c r="B63" s="12"/>
      <c r="C63" s="12"/>
      <c r="D63" s="13"/>
      <c r="E63" s="13"/>
      <c r="F63" s="15" t="str">
        <f ca="1">IF($A63="","",IF($E63="","—",IF($E63&lt;TODAY(),"ATRASADA",IF($E63&lt;=TODAY()+30,"AGENDE","Em dia"))))</f>
        <v/>
      </c>
      <c r="G63" s="12"/>
    </row>
    <row r="64" spans="1:7" x14ac:dyDescent="0.35">
      <c r="A64" s="12"/>
      <c r="B64" s="12"/>
      <c r="C64" s="12"/>
      <c r="D64" s="13"/>
      <c r="E64" s="13"/>
      <c r="F64" s="15" t="str">
        <f ca="1">IF($A64="","",IF($E64="","—",IF($E64&lt;TODAY(),"ATRASADA",IF($E64&lt;=TODAY()+30,"AGENDE","Em dia"))))</f>
        <v/>
      </c>
      <c r="G64" s="12"/>
    </row>
    <row r="65" spans="1:7" x14ac:dyDescent="0.35">
      <c r="A65" s="12"/>
      <c r="B65" s="12"/>
      <c r="C65" s="12"/>
      <c r="D65" s="13"/>
      <c r="E65" s="13"/>
      <c r="F65" s="15" t="str">
        <f ca="1">IF($A65="","",IF($E65="","—",IF($E65&lt;TODAY(),"ATRASADA",IF($E65&lt;=TODAY()+30,"AGENDE","Em dia"))))</f>
        <v/>
      </c>
      <c r="G65" s="12"/>
    </row>
    <row r="66" spans="1:7" x14ac:dyDescent="0.35">
      <c r="A66" s="12"/>
      <c r="B66" s="12"/>
      <c r="C66" s="12"/>
      <c r="D66" s="13"/>
      <c r="E66" s="13"/>
      <c r="F66" s="15" t="str">
        <f ca="1">IF($A66="","",IF($E66="","—",IF($E66&lt;TODAY(),"ATRASADA",IF($E66&lt;=TODAY()+30,"AGENDE","Em dia"))))</f>
        <v/>
      </c>
      <c r="G66" s="12"/>
    </row>
    <row r="67" spans="1:7" x14ac:dyDescent="0.35">
      <c r="A67" s="12"/>
      <c r="B67" s="12"/>
      <c r="C67" s="12"/>
      <c r="D67" s="13"/>
      <c r="E67" s="13"/>
      <c r="F67" s="15" t="str">
        <f ca="1">IF($A67="","",IF($E67="","—",IF($E67&lt;TODAY(),"ATRASADA",IF($E67&lt;=TODAY()+30,"AGENDE","Em dia"))))</f>
        <v/>
      </c>
      <c r="G67" s="12"/>
    </row>
    <row r="68" spans="1:7" x14ac:dyDescent="0.35">
      <c r="A68" s="12"/>
      <c r="B68" s="12"/>
      <c r="C68" s="12"/>
      <c r="D68" s="13"/>
      <c r="E68" s="13"/>
      <c r="F68" s="15" t="str">
        <f ca="1">IF($A68="","",IF($E68="","—",IF($E68&lt;TODAY(),"ATRASADA",IF($E68&lt;=TODAY()+30,"AGENDE","Em dia"))))</f>
        <v/>
      </c>
      <c r="G68" s="12"/>
    </row>
    <row r="69" spans="1:7" x14ac:dyDescent="0.35">
      <c r="A69" s="12"/>
      <c r="B69" s="12"/>
      <c r="C69" s="12"/>
      <c r="D69" s="13"/>
      <c r="E69" s="13"/>
      <c r="F69" s="15" t="str">
        <f ca="1">IF($A69="","",IF($E69="","—",IF($E69&lt;TODAY(),"ATRASADA",IF($E69&lt;=TODAY()+30,"AGENDE","Em dia"))))</f>
        <v/>
      </c>
      <c r="G69" s="12"/>
    </row>
    <row r="70" spans="1:7" x14ac:dyDescent="0.35">
      <c r="A70" s="12"/>
      <c r="B70" s="12"/>
      <c r="C70" s="12"/>
      <c r="D70" s="13"/>
      <c r="E70" s="13"/>
      <c r="F70" s="15" t="str">
        <f ca="1">IF($A70="","",IF($E70="","—",IF($E70&lt;TODAY(),"ATRASADA",IF($E70&lt;=TODAY()+30,"AGENDE","Em dia"))))</f>
        <v/>
      </c>
      <c r="G70" s="12"/>
    </row>
    <row r="71" spans="1:7" x14ac:dyDescent="0.35">
      <c r="A71" s="12"/>
      <c r="B71" s="12"/>
      <c r="C71" s="12"/>
      <c r="D71" s="13"/>
      <c r="E71" s="13"/>
      <c r="F71" s="15" t="str">
        <f ca="1">IF($A71="","",IF($E71="","—",IF($E71&lt;TODAY(),"ATRASADA",IF($E71&lt;=TODAY()+30,"AGENDE","Em dia"))))</f>
        <v/>
      </c>
      <c r="G71" s="12"/>
    </row>
    <row r="72" spans="1:7" x14ac:dyDescent="0.35">
      <c r="A72" s="12"/>
      <c r="B72" s="12"/>
      <c r="C72" s="12"/>
      <c r="D72" s="13"/>
      <c r="E72" s="13"/>
      <c r="F72" s="15" t="str">
        <f ca="1">IF($A72="","",IF($E72="","—",IF($E72&lt;TODAY(),"ATRASADA",IF($E72&lt;=TODAY()+30,"AGENDE","Em dia"))))</f>
        <v/>
      </c>
      <c r="G72" s="12"/>
    </row>
    <row r="73" spans="1:7" x14ac:dyDescent="0.35">
      <c r="A73" s="12"/>
      <c r="B73" s="12"/>
      <c r="C73" s="12"/>
      <c r="D73" s="13"/>
      <c r="E73" s="13"/>
      <c r="F73" s="15" t="str">
        <f ca="1">IF($A73="","",IF($E73="","—",IF($E73&lt;TODAY(),"ATRASADA",IF($E73&lt;=TODAY()+30,"AGENDE","Em dia"))))</f>
        <v/>
      </c>
      <c r="G73" s="12"/>
    </row>
    <row r="74" spans="1:7" x14ac:dyDescent="0.35">
      <c r="A74" s="12"/>
      <c r="B74" s="12"/>
      <c r="C74" s="12"/>
      <c r="D74" s="13"/>
      <c r="E74" s="13"/>
      <c r="F74" s="15" t="str">
        <f ca="1">IF($A74="","",IF($E74="","—",IF($E74&lt;TODAY(),"ATRASADA",IF($E74&lt;=TODAY()+30,"AGENDE","Em dia"))))</f>
        <v/>
      </c>
      <c r="G74" s="12"/>
    </row>
    <row r="75" spans="1:7" x14ac:dyDescent="0.35">
      <c r="A75" s="12"/>
      <c r="B75" s="12"/>
      <c r="C75" s="12"/>
      <c r="D75" s="13"/>
      <c r="E75" s="13"/>
      <c r="F75" s="15" t="str">
        <f ca="1">IF($A75="","",IF($E75="","—",IF($E75&lt;TODAY(),"ATRASADA",IF($E75&lt;=TODAY()+30,"AGENDE","Em dia"))))</f>
        <v/>
      </c>
      <c r="G75" s="12"/>
    </row>
    <row r="76" spans="1:7" x14ac:dyDescent="0.35">
      <c r="A76" s="12"/>
      <c r="B76" s="12"/>
      <c r="C76" s="12"/>
      <c r="D76" s="13"/>
      <c r="E76" s="13"/>
      <c r="F76" s="15" t="str">
        <f ca="1">IF($A76="","",IF($E76="","—",IF($E76&lt;TODAY(),"ATRASADA",IF($E76&lt;=TODAY()+30,"AGENDE","Em dia"))))</f>
        <v/>
      </c>
      <c r="G76" s="12"/>
    </row>
    <row r="77" spans="1:7" x14ac:dyDescent="0.35">
      <c r="A77" s="12"/>
      <c r="B77" s="12"/>
      <c r="C77" s="12"/>
      <c r="D77" s="13"/>
      <c r="E77" s="13"/>
      <c r="F77" s="15" t="str">
        <f ca="1">IF($A77="","",IF($E77="","—",IF($E77&lt;TODAY(),"ATRASADA",IF($E77&lt;=TODAY()+30,"AGENDE","Em dia"))))</f>
        <v/>
      </c>
      <c r="G77" s="12"/>
    </row>
    <row r="78" spans="1:7" x14ac:dyDescent="0.35">
      <c r="A78" s="12"/>
      <c r="B78" s="12"/>
      <c r="C78" s="12"/>
      <c r="D78" s="13"/>
      <c r="E78" s="13"/>
      <c r="F78" s="15" t="str">
        <f ca="1">IF($A78="","",IF($E78="","—",IF($E78&lt;TODAY(),"ATRASADA",IF($E78&lt;=TODAY()+30,"AGENDE","Em dia"))))</f>
        <v/>
      </c>
      <c r="G78" s="12"/>
    </row>
    <row r="79" spans="1:7" x14ac:dyDescent="0.35">
      <c r="A79" s="12"/>
      <c r="B79" s="12"/>
      <c r="C79" s="12"/>
      <c r="D79" s="13"/>
      <c r="E79" s="13"/>
      <c r="F79" s="15" t="str">
        <f ca="1">IF($A79="","",IF($E79="","—",IF($E79&lt;TODAY(),"ATRASADA",IF($E79&lt;=TODAY()+30,"AGENDE","Em dia"))))</f>
        <v/>
      </c>
      <c r="G79" s="12"/>
    </row>
    <row r="80" spans="1:7" x14ac:dyDescent="0.35">
      <c r="A80" s="12"/>
      <c r="B80" s="12"/>
      <c r="C80" s="12"/>
      <c r="D80" s="13"/>
      <c r="E80" s="13"/>
      <c r="F80" s="15" t="str">
        <f ca="1">IF($A80="","",IF($E80="","—",IF($E80&lt;TODAY(),"ATRASADA",IF($E80&lt;=TODAY()+30,"AGENDE","Em dia"))))</f>
        <v/>
      </c>
      <c r="G80" s="12"/>
    </row>
    <row r="81" spans="1:7" x14ac:dyDescent="0.35">
      <c r="A81" s="12"/>
      <c r="B81" s="12"/>
      <c r="C81" s="12"/>
      <c r="D81" s="13"/>
      <c r="E81" s="13"/>
      <c r="F81" s="15" t="str">
        <f ca="1">IF($A81="","",IF($E81="","—",IF($E81&lt;TODAY(),"ATRASADA",IF($E81&lt;=TODAY()+30,"AGENDE","Em dia"))))</f>
        <v/>
      </c>
      <c r="G81" s="12"/>
    </row>
    <row r="82" spans="1:7" x14ac:dyDescent="0.35">
      <c r="A82" s="12"/>
      <c r="B82" s="12"/>
      <c r="C82" s="12"/>
      <c r="D82" s="13"/>
      <c r="E82" s="13"/>
      <c r="F82" s="15" t="str">
        <f ca="1">IF($A82="","",IF($E82="","—",IF($E82&lt;TODAY(),"ATRASADA",IF($E82&lt;=TODAY()+30,"AGENDE","Em dia"))))</f>
        <v/>
      </c>
      <c r="G82" s="12"/>
    </row>
    <row r="83" spans="1:7" x14ac:dyDescent="0.35">
      <c r="A83" s="12"/>
      <c r="B83" s="12"/>
      <c r="C83" s="12"/>
      <c r="D83" s="13"/>
      <c r="E83" s="13"/>
      <c r="F83" s="15" t="str">
        <f ca="1">IF($A83="","",IF($E83="","—",IF($E83&lt;TODAY(),"ATRASADA",IF($E83&lt;=TODAY()+30,"AGENDE","Em dia"))))</f>
        <v/>
      </c>
      <c r="G83" s="12"/>
    </row>
    <row r="84" spans="1:7" x14ac:dyDescent="0.35">
      <c r="A84" s="12"/>
      <c r="B84" s="12"/>
      <c r="C84" s="12"/>
      <c r="D84" s="13"/>
      <c r="E84" s="13"/>
      <c r="F84" s="15" t="str">
        <f ca="1">IF($A84="","",IF($E84="","—",IF($E84&lt;TODAY(),"ATRASADA",IF($E84&lt;=TODAY()+30,"AGENDE","Em dia"))))</f>
        <v/>
      </c>
      <c r="G84" s="12"/>
    </row>
    <row r="85" spans="1:7" x14ac:dyDescent="0.35">
      <c r="A85" s="12"/>
      <c r="B85" s="12"/>
      <c r="C85" s="12"/>
      <c r="D85" s="13"/>
      <c r="E85" s="13"/>
      <c r="F85" s="15" t="str">
        <f ca="1">IF($A85="","",IF($E85="","—",IF($E85&lt;TODAY(),"ATRASADA",IF($E85&lt;=TODAY()+30,"AGENDE","Em dia"))))</f>
        <v/>
      </c>
      <c r="G85" s="12"/>
    </row>
    <row r="86" spans="1:7" x14ac:dyDescent="0.35">
      <c r="A86" s="12"/>
      <c r="B86" s="12"/>
      <c r="C86" s="12"/>
      <c r="D86" s="13"/>
      <c r="E86" s="13"/>
      <c r="F86" s="15" t="str">
        <f ca="1">IF($A86="","",IF($E86="","—",IF($E86&lt;TODAY(),"ATRASADA",IF($E86&lt;=TODAY()+30,"AGENDE","Em dia"))))</f>
        <v/>
      </c>
      <c r="G86" s="12"/>
    </row>
    <row r="87" spans="1:7" x14ac:dyDescent="0.35">
      <c r="A87" s="12"/>
      <c r="B87" s="12"/>
      <c r="C87" s="12"/>
      <c r="D87" s="13"/>
      <c r="E87" s="13"/>
      <c r="F87" s="15" t="str">
        <f ca="1">IF($A87="","",IF($E87="","—",IF($E87&lt;TODAY(),"ATRASADA",IF($E87&lt;=TODAY()+30,"AGENDE","Em dia"))))</f>
        <v/>
      </c>
      <c r="G87" s="12"/>
    </row>
    <row r="88" spans="1:7" x14ac:dyDescent="0.35">
      <c r="A88" s="12"/>
      <c r="B88" s="12"/>
      <c r="C88" s="12"/>
      <c r="D88" s="13"/>
      <c r="E88" s="13"/>
      <c r="F88" s="15" t="str">
        <f ca="1">IF($A88="","",IF($E88="","—",IF($E88&lt;TODAY(),"ATRASADA",IF($E88&lt;=TODAY()+30,"AGENDE","Em dia"))))</f>
        <v/>
      </c>
      <c r="G88" s="12"/>
    </row>
    <row r="89" spans="1:7" x14ac:dyDescent="0.35">
      <c r="A89" s="12"/>
      <c r="B89" s="12"/>
      <c r="C89" s="12"/>
      <c r="D89" s="13"/>
      <c r="E89" s="13"/>
      <c r="F89" s="15" t="str">
        <f ca="1">IF($A89="","",IF($E89="","—",IF($E89&lt;TODAY(),"ATRASADA",IF($E89&lt;=TODAY()+30,"AGENDE","Em dia"))))</f>
        <v/>
      </c>
      <c r="G89" s="12"/>
    </row>
    <row r="90" spans="1:7" x14ac:dyDescent="0.35">
      <c r="A90" s="12"/>
      <c r="B90" s="12"/>
      <c r="C90" s="12"/>
      <c r="D90" s="13"/>
      <c r="E90" s="13"/>
      <c r="F90" s="15" t="str">
        <f ca="1">IF($A90="","",IF($E90="","—",IF($E90&lt;TODAY(),"ATRASADA",IF($E90&lt;=TODAY()+30,"AGENDE","Em dia"))))</f>
        <v/>
      </c>
      <c r="G90" s="12"/>
    </row>
    <row r="91" spans="1:7" x14ac:dyDescent="0.35">
      <c r="A91" s="12"/>
      <c r="B91" s="12"/>
      <c r="C91" s="12"/>
      <c r="D91" s="13"/>
      <c r="E91" s="13"/>
      <c r="F91" s="15" t="str">
        <f ca="1">IF($A91="","",IF($E91="","—",IF($E91&lt;TODAY(),"ATRASADA",IF($E91&lt;=TODAY()+30,"AGENDE","Em dia"))))</f>
        <v/>
      </c>
      <c r="G91" s="12"/>
    </row>
    <row r="92" spans="1:7" x14ac:dyDescent="0.35">
      <c r="A92" s="12"/>
      <c r="B92" s="12"/>
      <c r="C92" s="12"/>
      <c r="D92" s="13"/>
      <c r="E92" s="13"/>
      <c r="F92" s="15" t="str">
        <f ca="1">IF($A92="","",IF($E92="","—",IF($E92&lt;TODAY(),"ATRASADA",IF($E92&lt;=TODAY()+30,"AGENDE","Em dia"))))</f>
        <v/>
      </c>
      <c r="G92" s="12"/>
    </row>
    <row r="93" spans="1:7" x14ac:dyDescent="0.35">
      <c r="A93" s="12"/>
      <c r="B93" s="12"/>
      <c r="C93" s="12"/>
      <c r="D93" s="13"/>
      <c r="E93" s="13"/>
      <c r="F93" s="15" t="str">
        <f ca="1">IF($A93="","",IF($E93="","—",IF($E93&lt;TODAY(),"ATRASADA",IF($E93&lt;=TODAY()+30,"AGENDE","Em dia"))))</f>
        <v/>
      </c>
      <c r="G93" s="12"/>
    </row>
    <row r="94" spans="1:7" x14ac:dyDescent="0.35">
      <c r="A94" s="12"/>
      <c r="B94" s="12"/>
      <c r="C94" s="12"/>
      <c r="D94" s="13"/>
      <c r="E94" s="13"/>
      <c r="F94" s="15" t="str">
        <f ca="1">IF($A94="","",IF($E94="","—",IF($E94&lt;TODAY(),"ATRASADA",IF($E94&lt;=TODAY()+30,"AGENDE","Em dia"))))</f>
        <v/>
      </c>
      <c r="G94" s="12"/>
    </row>
    <row r="95" spans="1:7" x14ac:dyDescent="0.35">
      <c r="A95" s="12"/>
      <c r="B95" s="12"/>
      <c r="C95" s="12"/>
      <c r="D95" s="13"/>
      <c r="E95" s="13"/>
      <c r="F95" s="15" t="str">
        <f ca="1">IF($A95="","",IF($E95="","—",IF($E95&lt;TODAY(),"ATRASADA",IF($E95&lt;=TODAY()+30,"AGENDE","Em dia"))))</f>
        <v/>
      </c>
      <c r="G95" s="12"/>
    </row>
    <row r="96" spans="1:7" x14ac:dyDescent="0.35">
      <c r="A96" s="12"/>
      <c r="B96" s="12"/>
      <c r="C96" s="12"/>
      <c r="D96" s="13"/>
      <c r="E96" s="13"/>
      <c r="F96" s="15" t="str">
        <f ca="1">IF($A96="","",IF($E96="","—",IF($E96&lt;TODAY(),"ATRASADA",IF($E96&lt;=TODAY()+30,"AGENDE","Em dia"))))</f>
        <v/>
      </c>
      <c r="G96" s="12"/>
    </row>
    <row r="97" spans="1:7" x14ac:dyDescent="0.35">
      <c r="A97" s="12"/>
      <c r="B97" s="12"/>
      <c r="C97" s="12"/>
      <c r="D97" s="13"/>
      <c r="E97" s="13"/>
      <c r="F97" s="15" t="str">
        <f ca="1">IF($A97="","",IF($E97="","—",IF($E97&lt;TODAY(),"ATRASADA",IF($E97&lt;=TODAY()+30,"AGENDE","Em dia"))))</f>
        <v/>
      </c>
      <c r="G97" s="12"/>
    </row>
    <row r="98" spans="1:7" x14ac:dyDescent="0.35">
      <c r="A98" s="12"/>
      <c r="B98" s="12"/>
      <c r="C98" s="12"/>
      <c r="D98" s="13"/>
      <c r="E98" s="13"/>
      <c r="F98" s="15" t="str">
        <f ca="1">IF($A98="","",IF($E98="","—",IF($E98&lt;TODAY(),"ATRASADA",IF($E98&lt;=TODAY()+30,"AGENDE","Em dia"))))</f>
        <v/>
      </c>
      <c r="G98" s="12"/>
    </row>
    <row r="99" spans="1:7" x14ac:dyDescent="0.35">
      <c r="A99" s="12"/>
      <c r="B99" s="12"/>
      <c r="C99" s="12"/>
      <c r="D99" s="13"/>
      <c r="E99" s="13"/>
      <c r="F99" s="15" t="str">
        <f ca="1">IF($A99="","",IF($E99="","—",IF($E99&lt;TODAY(),"ATRASADA",IF($E99&lt;=TODAY()+30,"AGENDE","Em dia"))))</f>
        <v/>
      </c>
      <c r="G99" s="12"/>
    </row>
    <row r="100" spans="1:7" x14ac:dyDescent="0.35">
      <c r="A100" s="12"/>
      <c r="B100" s="12"/>
      <c r="C100" s="12"/>
      <c r="D100" s="13"/>
      <c r="E100" s="13"/>
      <c r="F100" s="15" t="str">
        <f ca="1">IF($A100="","",IF($E100="","—",IF($E100&lt;TODAY(),"ATRASADA",IF($E100&lt;=TODAY()+30,"AGENDE","Em dia"))))</f>
        <v/>
      </c>
      <c r="G100" s="12"/>
    </row>
    <row r="101" spans="1:7" x14ac:dyDescent="0.35">
      <c r="A101" s="12"/>
      <c r="B101" s="12"/>
      <c r="C101" s="12"/>
      <c r="D101" s="13"/>
      <c r="E101" s="13"/>
      <c r="F101" s="15" t="str">
        <f ca="1">IF($A101="","",IF($E101="","—",IF($E101&lt;TODAY(),"ATRASADA",IF($E101&lt;=TODAY()+30,"AGENDE","Em dia"))))</f>
        <v/>
      </c>
      <c r="G101" s="12"/>
    </row>
    <row r="102" spans="1:7" x14ac:dyDescent="0.35">
      <c r="A102" s="12"/>
      <c r="B102" s="12"/>
      <c r="C102" s="12"/>
      <c r="D102" s="13"/>
      <c r="E102" s="13"/>
      <c r="F102" s="15" t="str">
        <f ca="1">IF($A102="","",IF($E102="","—",IF($E102&lt;TODAY(),"ATRASADA",IF($E102&lt;=TODAY()+30,"AGENDE","Em dia"))))</f>
        <v/>
      </c>
      <c r="G102" s="12"/>
    </row>
    <row r="103" spans="1:7" x14ac:dyDescent="0.35">
      <c r="A103" s="12"/>
      <c r="B103" s="12"/>
      <c r="C103" s="12"/>
      <c r="D103" s="13"/>
      <c r="E103" s="13"/>
      <c r="F103" s="15" t="str">
        <f ca="1">IF($A103="","",IF($E103="","—",IF($E103&lt;TODAY(),"ATRASADA",IF($E103&lt;=TODAY()+30,"AGENDE","Em dia"))))</f>
        <v/>
      </c>
      <c r="G103" s="12"/>
    </row>
  </sheetData>
  <sheetProtection sheet="1" objects="1" scenarios="1"/>
  <mergeCells count="2">
    <mergeCell ref="A1:G1"/>
    <mergeCell ref="A2:G2"/>
  </mergeCells>
  <conditionalFormatting sqref="A4:G103">
    <cfRule type="expression" dxfId="1" priority="1">
      <formula>$F4="ATRASADA"</formula>
    </cfRule>
    <cfRule type="expression" dxfId="0" priority="2">
      <formula>$F4="AGENDE"</formula>
    </cfRule>
  </conditionalFormatting>
  <dataValidations count="2">
    <dataValidation type="decimal" allowBlank="1" showInputMessage="1" showErrorMessage="1" errorTitle="Data inválida" error="Digite uma data. Ex.: 15/03/2026" promptTitle="Aplicada em" prompt="Quando foi aplicada?" sqref="D4:D103" xr:uid="{2D683E68-C285-442D-9405-786E8F7CBEE6}">
      <formula1>36526</formula1>
      <formula2>62867</formula2>
    </dataValidation>
    <dataValidation type="decimal" allowBlank="1" showInputMessage="1" showErrorMessage="1" errorTitle="Data inválida" error="Digite uma data. Ex.: 15/03/2026" promptTitle="Próxima dose" prompt="Quando vence / deve repetir? Veja no rótulo ou com o veterinário." sqref="E4:E103" xr:uid="{3998E729-5D8F-4CC4-B64E-92245B98B864}">
      <formula1>36526</formula1>
      <formula2>62867</formula2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promptTitle="Pet" prompt="De qual pet é este cuidado?" xr:uid="{081A24BE-8A97-4985-80AE-094E6FD523CE}">
          <x14:formula1>
            <xm:f>Pets!$A$4:$A$18</xm:f>
          </x14:formula1>
          <xm:sqref>A4:A103</xm:sqref>
        </x14:dataValidation>
        <x14:dataValidation type="list" allowBlank="1" showInputMessage="1" promptTitle="Tipo" prompt="Vacina, vermífugo, antipulgas..." xr:uid="{787BC0DC-E89B-4B40-AFC5-72FB83FAEBD0}">
          <x14:formula1>
            <xm:f>Ajustes!$C$9:$C$16</xm:f>
          </x14:formula1>
          <xm:sqref>B4:B103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50B0D-382D-4727-B838-D4BFD17F15E5}">
  <sheetPr>
    <tabColor rgb="FF6EA8DC"/>
  </sheetPr>
  <dimension ref="A1:E203"/>
  <sheetViews>
    <sheetView showGridLines="0" workbookViewId="0">
      <pane ySplit="3" topLeftCell="A4" activePane="bottomLeft" state="frozenSplit"/>
      <selection pane="bottomLeft" sqref="A1:E1"/>
    </sheetView>
  </sheetViews>
  <sheetFormatPr defaultRowHeight="15" x14ac:dyDescent="0.35"/>
  <cols>
    <col min="1" max="2" width="12.77734375" style="1" customWidth="1"/>
    <col min="3" max="3" width="20.77734375" style="1" customWidth="1"/>
    <col min="4" max="4" width="28.77734375" style="1" customWidth="1"/>
    <col min="5" max="5" width="12.77734375" style="1" customWidth="1"/>
    <col min="6" max="16384" width="8.88671875" style="1"/>
  </cols>
  <sheetData>
    <row r="1" spans="1:5" ht="30" customHeight="1" x14ac:dyDescent="0.45">
      <c r="A1" s="3" t="s">
        <v>45</v>
      </c>
      <c r="B1" s="4"/>
      <c r="C1" s="4"/>
      <c r="D1" s="4"/>
      <c r="E1" s="4"/>
    </row>
    <row r="2" spans="1:5" x14ac:dyDescent="0.35">
      <c r="A2" s="5" t="s">
        <v>46</v>
      </c>
      <c r="B2" s="2"/>
      <c r="C2" s="2"/>
      <c r="D2" s="2"/>
      <c r="E2" s="2"/>
    </row>
    <row r="3" spans="1:5" ht="22.05" customHeight="1" x14ac:dyDescent="0.35">
      <c r="A3" s="11" t="s">
        <v>47</v>
      </c>
      <c r="B3" s="11" t="s">
        <v>35</v>
      </c>
      <c r="C3" s="11" t="s">
        <v>48</v>
      </c>
      <c r="D3" s="11" t="s">
        <v>49</v>
      </c>
      <c r="E3" s="11" t="s">
        <v>50</v>
      </c>
    </row>
    <row r="4" spans="1:5" x14ac:dyDescent="0.35">
      <c r="A4" s="13">
        <v>46027</v>
      </c>
      <c r="B4" s="12" t="s">
        <v>26</v>
      </c>
      <c r="C4" s="12" t="s">
        <v>5</v>
      </c>
      <c r="D4" s="12" t="s">
        <v>51</v>
      </c>
      <c r="E4" s="16">
        <v>180</v>
      </c>
    </row>
    <row r="5" spans="1:5" x14ac:dyDescent="0.35">
      <c r="A5" s="13">
        <v>46043</v>
      </c>
      <c r="B5" s="12" t="s">
        <v>30</v>
      </c>
      <c r="C5" s="12" t="s">
        <v>5</v>
      </c>
      <c r="D5" s="12" t="s">
        <v>52</v>
      </c>
      <c r="E5" s="16">
        <v>95</v>
      </c>
    </row>
    <row r="6" spans="1:5" x14ac:dyDescent="0.35">
      <c r="A6" s="13">
        <v>46057</v>
      </c>
      <c r="B6" s="12" t="s">
        <v>26</v>
      </c>
      <c r="C6" s="12" t="s">
        <v>8</v>
      </c>
      <c r="D6" s="12" t="s">
        <v>53</v>
      </c>
      <c r="E6" s="16">
        <v>60</v>
      </c>
    </row>
    <row r="7" spans="1:5" x14ac:dyDescent="0.35">
      <c r="A7" s="13">
        <v>46064</v>
      </c>
      <c r="B7" s="12" t="s">
        <v>30</v>
      </c>
      <c r="C7" s="12" t="s">
        <v>6</v>
      </c>
      <c r="D7" s="12" t="s">
        <v>54</v>
      </c>
      <c r="E7" s="16">
        <v>150</v>
      </c>
    </row>
    <row r="8" spans="1:5" x14ac:dyDescent="0.35">
      <c r="A8" s="13">
        <v>46085</v>
      </c>
      <c r="B8" s="12" t="s">
        <v>26</v>
      </c>
      <c r="C8" s="12" t="s">
        <v>7</v>
      </c>
      <c r="D8" s="12" t="s">
        <v>55</v>
      </c>
      <c r="E8" s="16">
        <v>75</v>
      </c>
    </row>
    <row r="9" spans="1:5" x14ac:dyDescent="0.35">
      <c r="A9" s="13">
        <v>46097</v>
      </c>
      <c r="B9" s="12" t="s">
        <v>26</v>
      </c>
      <c r="C9" s="12" t="s">
        <v>5</v>
      </c>
      <c r="D9" s="12" t="s">
        <v>51</v>
      </c>
      <c r="E9" s="16">
        <v>180</v>
      </c>
    </row>
    <row r="10" spans="1:5" x14ac:dyDescent="0.35">
      <c r="A10" s="13"/>
      <c r="B10" s="12"/>
      <c r="C10" s="12"/>
      <c r="D10" s="12"/>
      <c r="E10" s="16"/>
    </row>
    <row r="11" spans="1:5" x14ac:dyDescent="0.35">
      <c r="A11" s="13"/>
      <c r="B11" s="12"/>
      <c r="C11" s="12"/>
      <c r="D11" s="12"/>
      <c r="E11" s="16"/>
    </row>
    <row r="12" spans="1:5" x14ac:dyDescent="0.35">
      <c r="A12" s="13"/>
      <c r="B12" s="12"/>
      <c r="C12" s="12"/>
      <c r="D12" s="12"/>
      <c r="E12" s="16"/>
    </row>
    <row r="13" spans="1:5" x14ac:dyDescent="0.35">
      <c r="A13" s="13"/>
      <c r="B13" s="12"/>
      <c r="C13" s="12"/>
      <c r="D13" s="12"/>
      <c r="E13" s="16"/>
    </row>
    <row r="14" spans="1:5" x14ac:dyDescent="0.35">
      <c r="A14" s="13"/>
      <c r="B14" s="12"/>
      <c r="C14" s="12"/>
      <c r="D14" s="12"/>
      <c r="E14" s="16"/>
    </row>
    <row r="15" spans="1:5" x14ac:dyDescent="0.35">
      <c r="A15" s="13"/>
      <c r="B15" s="12"/>
      <c r="C15" s="12"/>
      <c r="D15" s="12"/>
      <c r="E15" s="16"/>
    </row>
    <row r="16" spans="1:5" x14ac:dyDescent="0.35">
      <c r="A16" s="13"/>
      <c r="B16" s="12"/>
      <c r="C16" s="12"/>
      <c r="D16" s="12"/>
      <c r="E16" s="16"/>
    </row>
    <row r="17" spans="1:5" x14ac:dyDescent="0.35">
      <c r="A17" s="13"/>
      <c r="B17" s="12"/>
      <c r="C17" s="12"/>
      <c r="D17" s="12"/>
      <c r="E17" s="16"/>
    </row>
    <row r="18" spans="1:5" x14ac:dyDescent="0.35">
      <c r="A18" s="13"/>
      <c r="B18" s="12"/>
      <c r="C18" s="12"/>
      <c r="D18" s="12"/>
      <c r="E18" s="16"/>
    </row>
    <row r="19" spans="1:5" x14ac:dyDescent="0.35">
      <c r="A19" s="13"/>
      <c r="B19" s="12"/>
      <c r="C19" s="12"/>
      <c r="D19" s="12"/>
      <c r="E19" s="16"/>
    </row>
    <row r="20" spans="1:5" x14ac:dyDescent="0.35">
      <c r="A20" s="13"/>
      <c r="B20" s="12"/>
      <c r="C20" s="12"/>
      <c r="D20" s="12"/>
      <c r="E20" s="16"/>
    </row>
    <row r="21" spans="1:5" x14ac:dyDescent="0.35">
      <c r="A21" s="13"/>
      <c r="B21" s="12"/>
      <c r="C21" s="12"/>
      <c r="D21" s="12"/>
      <c r="E21" s="16"/>
    </row>
    <row r="22" spans="1:5" x14ac:dyDescent="0.35">
      <c r="A22" s="13"/>
      <c r="B22" s="12"/>
      <c r="C22" s="12"/>
      <c r="D22" s="12"/>
      <c r="E22" s="16"/>
    </row>
    <row r="23" spans="1:5" x14ac:dyDescent="0.35">
      <c r="A23" s="13"/>
      <c r="B23" s="12"/>
      <c r="C23" s="12"/>
      <c r="D23" s="12"/>
      <c r="E23" s="16"/>
    </row>
    <row r="24" spans="1:5" x14ac:dyDescent="0.35">
      <c r="A24" s="13"/>
      <c r="B24" s="12"/>
      <c r="C24" s="12"/>
      <c r="D24" s="12"/>
      <c r="E24" s="16"/>
    </row>
    <row r="25" spans="1:5" x14ac:dyDescent="0.35">
      <c r="A25" s="13"/>
      <c r="B25" s="12"/>
      <c r="C25" s="12"/>
      <c r="D25" s="12"/>
      <c r="E25" s="16"/>
    </row>
    <row r="26" spans="1:5" x14ac:dyDescent="0.35">
      <c r="A26" s="13"/>
      <c r="B26" s="12"/>
      <c r="C26" s="12"/>
      <c r="D26" s="12"/>
      <c r="E26" s="16"/>
    </row>
    <row r="27" spans="1:5" x14ac:dyDescent="0.35">
      <c r="A27" s="13"/>
      <c r="B27" s="12"/>
      <c r="C27" s="12"/>
      <c r="D27" s="12"/>
      <c r="E27" s="16"/>
    </row>
    <row r="28" spans="1:5" x14ac:dyDescent="0.35">
      <c r="A28" s="13"/>
      <c r="B28" s="12"/>
      <c r="C28" s="12"/>
      <c r="D28" s="12"/>
      <c r="E28" s="16"/>
    </row>
    <row r="29" spans="1:5" x14ac:dyDescent="0.35">
      <c r="A29" s="13"/>
      <c r="B29" s="12"/>
      <c r="C29" s="12"/>
      <c r="D29" s="12"/>
      <c r="E29" s="16"/>
    </row>
    <row r="30" spans="1:5" x14ac:dyDescent="0.35">
      <c r="A30" s="13"/>
      <c r="B30" s="12"/>
      <c r="C30" s="12"/>
      <c r="D30" s="12"/>
      <c r="E30" s="16"/>
    </row>
    <row r="31" spans="1:5" x14ac:dyDescent="0.35">
      <c r="A31" s="13"/>
      <c r="B31" s="12"/>
      <c r="C31" s="12"/>
      <c r="D31" s="12"/>
      <c r="E31" s="16"/>
    </row>
    <row r="32" spans="1:5" x14ac:dyDescent="0.35">
      <c r="A32" s="13"/>
      <c r="B32" s="12"/>
      <c r="C32" s="12"/>
      <c r="D32" s="12"/>
      <c r="E32" s="16"/>
    </row>
    <row r="33" spans="1:5" x14ac:dyDescent="0.35">
      <c r="A33" s="13"/>
      <c r="B33" s="12"/>
      <c r="C33" s="12"/>
      <c r="D33" s="12"/>
      <c r="E33" s="16"/>
    </row>
    <row r="34" spans="1:5" x14ac:dyDescent="0.35">
      <c r="A34" s="13"/>
      <c r="B34" s="12"/>
      <c r="C34" s="12"/>
      <c r="D34" s="12"/>
      <c r="E34" s="16"/>
    </row>
    <row r="35" spans="1:5" x14ac:dyDescent="0.35">
      <c r="A35" s="13"/>
      <c r="B35" s="12"/>
      <c r="C35" s="12"/>
      <c r="D35" s="12"/>
      <c r="E35" s="16"/>
    </row>
    <row r="36" spans="1:5" x14ac:dyDescent="0.35">
      <c r="A36" s="13"/>
      <c r="B36" s="12"/>
      <c r="C36" s="12"/>
      <c r="D36" s="12"/>
      <c r="E36" s="16"/>
    </row>
    <row r="37" spans="1:5" x14ac:dyDescent="0.35">
      <c r="A37" s="13"/>
      <c r="B37" s="12"/>
      <c r="C37" s="12"/>
      <c r="D37" s="12"/>
      <c r="E37" s="16"/>
    </row>
    <row r="38" spans="1:5" x14ac:dyDescent="0.35">
      <c r="A38" s="13"/>
      <c r="B38" s="12"/>
      <c r="C38" s="12"/>
      <c r="D38" s="12"/>
      <c r="E38" s="16"/>
    </row>
    <row r="39" spans="1:5" x14ac:dyDescent="0.35">
      <c r="A39" s="13"/>
      <c r="B39" s="12"/>
      <c r="C39" s="12"/>
      <c r="D39" s="12"/>
      <c r="E39" s="16"/>
    </row>
    <row r="40" spans="1:5" x14ac:dyDescent="0.35">
      <c r="A40" s="13"/>
      <c r="B40" s="12"/>
      <c r="C40" s="12"/>
      <c r="D40" s="12"/>
      <c r="E40" s="16"/>
    </row>
    <row r="41" spans="1:5" x14ac:dyDescent="0.35">
      <c r="A41" s="13"/>
      <c r="B41" s="12"/>
      <c r="C41" s="12"/>
      <c r="D41" s="12"/>
      <c r="E41" s="16"/>
    </row>
    <row r="42" spans="1:5" x14ac:dyDescent="0.35">
      <c r="A42" s="13"/>
      <c r="B42" s="12"/>
      <c r="C42" s="12"/>
      <c r="D42" s="12"/>
      <c r="E42" s="16"/>
    </row>
    <row r="43" spans="1:5" x14ac:dyDescent="0.35">
      <c r="A43" s="13"/>
      <c r="B43" s="12"/>
      <c r="C43" s="12"/>
      <c r="D43" s="12"/>
      <c r="E43" s="16"/>
    </row>
    <row r="44" spans="1:5" x14ac:dyDescent="0.35">
      <c r="A44" s="13"/>
      <c r="B44" s="12"/>
      <c r="C44" s="12"/>
      <c r="D44" s="12"/>
      <c r="E44" s="16"/>
    </row>
    <row r="45" spans="1:5" x14ac:dyDescent="0.35">
      <c r="A45" s="13"/>
      <c r="B45" s="12"/>
      <c r="C45" s="12"/>
      <c r="D45" s="12"/>
      <c r="E45" s="16"/>
    </row>
    <row r="46" spans="1:5" x14ac:dyDescent="0.35">
      <c r="A46" s="13"/>
      <c r="B46" s="12"/>
      <c r="C46" s="12"/>
      <c r="D46" s="12"/>
      <c r="E46" s="16"/>
    </row>
    <row r="47" spans="1:5" x14ac:dyDescent="0.35">
      <c r="A47" s="13"/>
      <c r="B47" s="12"/>
      <c r="C47" s="12"/>
      <c r="D47" s="12"/>
      <c r="E47" s="16"/>
    </row>
    <row r="48" spans="1:5" x14ac:dyDescent="0.35">
      <c r="A48" s="13"/>
      <c r="B48" s="12"/>
      <c r="C48" s="12"/>
      <c r="D48" s="12"/>
      <c r="E48" s="16"/>
    </row>
    <row r="49" spans="1:5" x14ac:dyDescent="0.35">
      <c r="A49" s="13"/>
      <c r="B49" s="12"/>
      <c r="C49" s="12"/>
      <c r="D49" s="12"/>
      <c r="E49" s="16"/>
    </row>
    <row r="50" spans="1:5" x14ac:dyDescent="0.35">
      <c r="A50" s="13"/>
      <c r="B50" s="12"/>
      <c r="C50" s="12"/>
      <c r="D50" s="12"/>
      <c r="E50" s="16"/>
    </row>
    <row r="51" spans="1:5" x14ac:dyDescent="0.35">
      <c r="A51" s="13"/>
      <c r="B51" s="12"/>
      <c r="C51" s="12"/>
      <c r="D51" s="12"/>
      <c r="E51" s="16"/>
    </row>
    <row r="52" spans="1:5" x14ac:dyDescent="0.35">
      <c r="A52" s="13"/>
      <c r="B52" s="12"/>
      <c r="C52" s="12"/>
      <c r="D52" s="12"/>
      <c r="E52" s="16"/>
    </row>
    <row r="53" spans="1:5" x14ac:dyDescent="0.35">
      <c r="A53" s="13"/>
      <c r="B53" s="12"/>
      <c r="C53" s="12"/>
      <c r="D53" s="12"/>
      <c r="E53" s="16"/>
    </row>
    <row r="54" spans="1:5" x14ac:dyDescent="0.35">
      <c r="A54" s="13"/>
      <c r="B54" s="12"/>
      <c r="C54" s="12"/>
      <c r="D54" s="12"/>
      <c r="E54" s="16"/>
    </row>
    <row r="55" spans="1:5" x14ac:dyDescent="0.35">
      <c r="A55" s="13"/>
      <c r="B55" s="12"/>
      <c r="C55" s="12"/>
      <c r="D55" s="12"/>
      <c r="E55" s="16"/>
    </row>
    <row r="56" spans="1:5" x14ac:dyDescent="0.35">
      <c r="A56" s="13"/>
      <c r="B56" s="12"/>
      <c r="C56" s="12"/>
      <c r="D56" s="12"/>
      <c r="E56" s="16"/>
    </row>
    <row r="57" spans="1:5" x14ac:dyDescent="0.35">
      <c r="A57" s="13"/>
      <c r="B57" s="12"/>
      <c r="C57" s="12"/>
      <c r="D57" s="12"/>
      <c r="E57" s="16"/>
    </row>
    <row r="58" spans="1:5" x14ac:dyDescent="0.35">
      <c r="A58" s="13"/>
      <c r="B58" s="12"/>
      <c r="C58" s="12"/>
      <c r="D58" s="12"/>
      <c r="E58" s="16"/>
    </row>
    <row r="59" spans="1:5" x14ac:dyDescent="0.35">
      <c r="A59" s="13"/>
      <c r="B59" s="12"/>
      <c r="C59" s="12"/>
      <c r="D59" s="12"/>
      <c r="E59" s="16"/>
    </row>
    <row r="60" spans="1:5" x14ac:dyDescent="0.35">
      <c r="A60" s="13"/>
      <c r="B60" s="12"/>
      <c r="C60" s="12"/>
      <c r="D60" s="12"/>
      <c r="E60" s="16"/>
    </row>
    <row r="61" spans="1:5" x14ac:dyDescent="0.35">
      <c r="A61" s="13"/>
      <c r="B61" s="12"/>
      <c r="C61" s="12"/>
      <c r="D61" s="12"/>
      <c r="E61" s="16"/>
    </row>
    <row r="62" spans="1:5" x14ac:dyDescent="0.35">
      <c r="A62" s="13"/>
      <c r="B62" s="12"/>
      <c r="C62" s="12"/>
      <c r="D62" s="12"/>
      <c r="E62" s="16"/>
    </row>
    <row r="63" spans="1:5" x14ac:dyDescent="0.35">
      <c r="A63" s="13"/>
      <c r="B63" s="12"/>
      <c r="C63" s="12"/>
      <c r="D63" s="12"/>
      <c r="E63" s="16"/>
    </row>
    <row r="64" spans="1:5" x14ac:dyDescent="0.35">
      <c r="A64" s="13"/>
      <c r="B64" s="12"/>
      <c r="C64" s="12"/>
      <c r="D64" s="12"/>
      <c r="E64" s="16"/>
    </row>
    <row r="65" spans="1:5" x14ac:dyDescent="0.35">
      <c r="A65" s="13"/>
      <c r="B65" s="12"/>
      <c r="C65" s="12"/>
      <c r="D65" s="12"/>
      <c r="E65" s="16"/>
    </row>
    <row r="66" spans="1:5" x14ac:dyDescent="0.35">
      <c r="A66" s="13"/>
      <c r="B66" s="12"/>
      <c r="C66" s="12"/>
      <c r="D66" s="12"/>
      <c r="E66" s="16"/>
    </row>
    <row r="67" spans="1:5" x14ac:dyDescent="0.35">
      <c r="A67" s="13"/>
      <c r="B67" s="12"/>
      <c r="C67" s="12"/>
      <c r="D67" s="12"/>
      <c r="E67" s="16"/>
    </row>
    <row r="68" spans="1:5" x14ac:dyDescent="0.35">
      <c r="A68" s="13"/>
      <c r="B68" s="12"/>
      <c r="C68" s="12"/>
      <c r="D68" s="12"/>
      <c r="E68" s="16"/>
    </row>
    <row r="69" spans="1:5" x14ac:dyDescent="0.35">
      <c r="A69" s="13"/>
      <c r="B69" s="12"/>
      <c r="C69" s="12"/>
      <c r="D69" s="12"/>
      <c r="E69" s="16"/>
    </row>
    <row r="70" spans="1:5" x14ac:dyDescent="0.35">
      <c r="A70" s="13"/>
      <c r="B70" s="12"/>
      <c r="C70" s="12"/>
      <c r="D70" s="12"/>
      <c r="E70" s="16"/>
    </row>
    <row r="71" spans="1:5" x14ac:dyDescent="0.35">
      <c r="A71" s="13"/>
      <c r="B71" s="12"/>
      <c r="C71" s="12"/>
      <c r="D71" s="12"/>
      <c r="E71" s="16"/>
    </row>
    <row r="72" spans="1:5" x14ac:dyDescent="0.35">
      <c r="A72" s="13"/>
      <c r="B72" s="12"/>
      <c r="C72" s="12"/>
      <c r="D72" s="12"/>
      <c r="E72" s="16"/>
    </row>
    <row r="73" spans="1:5" x14ac:dyDescent="0.35">
      <c r="A73" s="13"/>
      <c r="B73" s="12"/>
      <c r="C73" s="12"/>
      <c r="D73" s="12"/>
      <c r="E73" s="16"/>
    </row>
    <row r="74" spans="1:5" x14ac:dyDescent="0.35">
      <c r="A74" s="13"/>
      <c r="B74" s="12"/>
      <c r="C74" s="12"/>
      <c r="D74" s="12"/>
      <c r="E74" s="16"/>
    </row>
    <row r="75" spans="1:5" x14ac:dyDescent="0.35">
      <c r="A75" s="13"/>
      <c r="B75" s="12"/>
      <c r="C75" s="12"/>
      <c r="D75" s="12"/>
      <c r="E75" s="16"/>
    </row>
    <row r="76" spans="1:5" x14ac:dyDescent="0.35">
      <c r="A76" s="13"/>
      <c r="B76" s="12"/>
      <c r="C76" s="12"/>
      <c r="D76" s="12"/>
      <c r="E76" s="16"/>
    </row>
    <row r="77" spans="1:5" x14ac:dyDescent="0.35">
      <c r="A77" s="13"/>
      <c r="B77" s="12"/>
      <c r="C77" s="12"/>
      <c r="D77" s="12"/>
      <c r="E77" s="16"/>
    </row>
    <row r="78" spans="1:5" x14ac:dyDescent="0.35">
      <c r="A78" s="13"/>
      <c r="B78" s="12"/>
      <c r="C78" s="12"/>
      <c r="D78" s="12"/>
      <c r="E78" s="16"/>
    </row>
    <row r="79" spans="1:5" x14ac:dyDescent="0.35">
      <c r="A79" s="13"/>
      <c r="B79" s="12"/>
      <c r="C79" s="12"/>
      <c r="D79" s="12"/>
      <c r="E79" s="16"/>
    </row>
    <row r="80" spans="1:5" x14ac:dyDescent="0.35">
      <c r="A80" s="13"/>
      <c r="B80" s="12"/>
      <c r="C80" s="12"/>
      <c r="D80" s="12"/>
      <c r="E80" s="16"/>
    </row>
    <row r="81" spans="1:5" x14ac:dyDescent="0.35">
      <c r="A81" s="13"/>
      <c r="B81" s="12"/>
      <c r="C81" s="12"/>
      <c r="D81" s="12"/>
      <c r="E81" s="16"/>
    </row>
    <row r="82" spans="1:5" x14ac:dyDescent="0.35">
      <c r="A82" s="13"/>
      <c r="B82" s="12"/>
      <c r="C82" s="12"/>
      <c r="D82" s="12"/>
      <c r="E82" s="16"/>
    </row>
    <row r="83" spans="1:5" x14ac:dyDescent="0.35">
      <c r="A83" s="13"/>
      <c r="B83" s="12"/>
      <c r="C83" s="12"/>
      <c r="D83" s="12"/>
      <c r="E83" s="16"/>
    </row>
    <row r="84" spans="1:5" x14ac:dyDescent="0.35">
      <c r="A84" s="13"/>
      <c r="B84" s="12"/>
      <c r="C84" s="12"/>
      <c r="D84" s="12"/>
      <c r="E84" s="16"/>
    </row>
    <row r="85" spans="1:5" x14ac:dyDescent="0.35">
      <c r="A85" s="13"/>
      <c r="B85" s="12"/>
      <c r="C85" s="12"/>
      <c r="D85" s="12"/>
      <c r="E85" s="16"/>
    </row>
    <row r="86" spans="1:5" x14ac:dyDescent="0.35">
      <c r="A86" s="13"/>
      <c r="B86" s="12"/>
      <c r="C86" s="12"/>
      <c r="D86" s="12"/>
      <c r="E86" s="16"/>
    </row>
    <row r="87" spans="1:5" x14ac:dyDescent="0.35">
      <c r="A87" s="13"/>
      <c r="B87" s="12"/>
      <c r="C87" s="12"/>
      <c r="D87" s="12"/>
      <c r="E87" s="16"/>
    </row>
    <row r="88" spans="1:5" x14ac:dyDescent="0.35">
      <c r="A88" s="13"/>
      <c r="B88" s="12"/>
      <c r="C88" s="12"/>
      <c r="D88" s="12"/>
      <c r="E88" s="16"/>
    </row>
    <row r="89" spans="1:5" x14ac:dyDescent="0.35">
      <c r="A89" s="13"/>
      <c r="B89" s="12"/>
      <c r="C89" s="12"/>
      <c r="D89" s="12"/>
      <c r="E89" s="16"/>
    </row>
    <row r="90" spans="1:5" x14ac:dyDescent="0.35">
      <c r="A90" s="13"/>
      <c r="B90" s="12"/>
      <c r="C90" s="12"/>
      <c r="D90" s="12"/>
      <c r="E90" s="16"/>
    </row>
    <row r="91" spans="1:5" x14ac:dyDescent="0.35">
      <c r="A91" s="13"/>
      <c r="B91" s="12"/>
      <c r="C91" s="12"/>
      <c r="D91" s="12"/>
      <c r="E91" s="16"/>
    </row>
    <row r="92" spans="1:5" x14ac:dyDescent="0.35">
      <c r="A92" s="13"/>
      <c r="B92" s="12"/>
      <c r="C92" s="12"/>
      <c r="D92" s="12"/>
      <c r="E92" s="16"/>
    </row>
    <row r="93" spans="1:5" x14ac:dyDescent="0.35">
      <c r="A93" s="13"/>
      <c r="B93" s="12"/>
      <c r="C93" s="12"/>
      <c r="D93" s="12"/>
      <c r="E93" s="16"/>
    </row>
    <row r="94" spans="1:5" x14ac:dyDescent="0.35">
      <c r="A94" s="13"/>
      <c r="B94" s="12"/>
      <c r="C94" s="12"/>
      <c r="D94" s="12"/>
      <c r="E94" s="16"/>
    </row>
    <row r="95" spans="1:5" x14ac:dyDescent="0.35">
      <c r="A95" s="13"/>
      <c r="B95" s="12"/>
      <c r="C95" s="12"/>
      <c r="D95" s="12"/>
      <c r="E95" s="16"/>
    </row>
    <row r="96" spans="1:5" x14ac:dyDescent="0.35">
      <c r="A96" s="13"/>
      <c r="B96" s="12"/>
      <c r="C96" s="12"/>
      <c r="D96" s="12"/>
      <c r="E96" s="16"/>
    </row>
    <row r="97" spans="1:5" x14ac:dyDescent="0.35">
      <c r="A97" s="13"/>
      <c r="B97" s="12"/>
      <c r="C97" s="12"/>
      <c r="D97" s="12"/>
      <c r="E97" s="16"/>
    </row>
    <row r="98" spans="1:5" x14ac:dyDescent="0.35">
      <c r="A98" s="13"/>
      <c r="B98" s="12"/>
      <c r="C98" s="12"/>
      <c r="D98" s="12"/>
      <c r="E98" s="16"/>
    </row>
    <row r="99" spans="1:5" x14ac:dyDescent="0.35">
      <c r="A99" s="13"/>
      <c r="B99" s="12"/>
      <c r="C99" s="12"/>
      <c r="D99" s="12"/>
      <c r="E99" s="16"/>
    </row>
    <row r="100" spans="1:5" x14ac:dyDescent="0.35">
      <c r="A100" s="13"/>
      <c r="B100" s="12"/>
      <c r="C100" s="12"/>
      <c r="D100" s="12"/>
      <c r="E100" s="16"/>
    </row>
    <row r="101" spans="1:5" x14ac:dyDescent="0.35">
      <c r="A101" s="13"/>
      <c r="B101" s="12"/>
      <c r="C101" s="12"/>
      <c r="D101" s="12"/>
      <c r="E101" s="16"/>
    </row>
    <row r="102" spans="1:5" x14ac:dyDescent="0.35">
      <c r="A102" s="13"/>
      <c r="B102" s="12"/>
      <c r="C102" s="12"/>
      <c r="D102" s="12"/>
      <c r="E102" s="16"/>
    </row>
    <row r="103" spans="1:5" x14ac:dyDescent="0.35">
      <c r="A103" s="13"/>
      <c r="B103" s="12"/>
      <c r="C103" s="12"/>
      <c r="D103" s="12"/>
      <c r="E103" s="16"/>
    </row>
    <row r="104" spans="1:5" x14ac:dyDescent="0.35">
      <c r="A104" s="13"/>
      <c r="B104" s="12"/>
      <c r="C104" s="12"/>
      <c r="D104" s="12"/>
      <c r="E104" s="16"/>
    </row>
    <row r="105" spans="1:5" x14ac:dyDescent="0.35">
      <c r="A105" s="13"/>
      <c r="B105" s="12"/>
      <c r="C105" s="12"/>
      <c r="D105" s="12"/>
      <c r="E105" s="16"/>
    </row>
    <row r="106" spans="1:5" x14ac:dyDescent="0.35">
      <c r="A106" s="13"/>
      <c r="B106" s="12"/>
      <c r="C106" s="12"/>
      <c r="D106" s="12"/>
      <c r="E106" s="16"/>
    </row>
    <row r="107" spans="1:5" x14ac:dyDescent="0.35">
      <c r="A107" s="13"/>
      <c r="B107" s="12"/>
      <c r="C107" s="12"/>
      <c r="D107" s="12"/>
      <c r="E107" s="16"/>
    </row>
    <row r="108" spans="1:5" x14ac:dyDescent="0.35">
      <c r="A108" s="13"/>
      <c r="B108" s="12"/>
      <c r="C108" s="12"/>
      <c r="D108" s="12"/>
      <c r="E108" s="16"/>
    </row>
    <row r="109" spans="1:5" x14ac:dyDescent="0.35">
      <c r="A109" s="13"/>
      <c r="B109" s="12"/>
      <c r="C109" s="12"/>
      <c r="D109" s="12"/>
      <c r="E109" s="16"/>
    </row>
    <row r="110" spans="1:5" x14ac:dyDescent="0.35">
      <c r="A110" s="13"/>
      <c r="B110" s="12"/>
      <c r="C110" s="12"/>
      <c r="D110" s="12"/>
      <c r="E110" s="16"/>
    </row>
    <row r="111" spans="1:5" x14ac:dyDescent="0.35">
      <c r="A111" s="13"/>
      <c r="B111" s="12"/>
      <c r="C111" s="12"/>
      <c r="D111" s="12"/>
      <c r="E111" s="16"/>
    </row>
    <row r="112" spans="1:5" x14ac:dyDescent="0.35">
      <c r="A112" s="13"/>
      <c r="B112" s="12"/>
      <c r="C112" s="12"/>
      <c r="D112" s="12"/>
      <c r="E112" s="16"/>
    </row>
    <row r="113" spans="1:5" x14ac:dyDescent="0.35">
      <c r="A113" s="13"/>
      <c r="B113" s="12"/>
      <c r="C113" s="12"/>
      <c r="D113" s="12"/>
      <c r="E113" s="16"/>
    </row>
    <row r="114" spans="1:5" x14ac:dyDescent="0.35">
      <c r="A114" s="13"/>
      <c r="B114" s="12"/>
      <c r="C114" s="12"/>
      <c r="D114" s="12"/>
      <c r="E114" s="16"/>
    </row>
    <row r="115" spans="1:5" x14ac:dyDescent="0.35">
      <c r="A115" s="13"/>
      <c r="B115" s="12"/>
      <c r="C115" s="12"/>
      <c r="D115" s="12"/>
      <c r="E115" s="16"/>
    </row>
    <row r="116" spans="1:5" x14ac:dyDescent="0.35">
      <c r="A116" s="13"/>
      <c r="B116" s="12"/>
      <c r="C116" s="12"/>
      <c r="D116" s="12"/>
      <c r="E116" s="16"/>
    </row>
    <row r="117" spans="1:5" x14ac:dyDescent="0.35">
      <c r="A117" s="13"/>
      <c r="B117" s="12"/>
      <c r="C117" s="12"/>
      <c r="D117" s="12"/>
      <c r="E117" s="16"/>
    </row>
    <row r="118" spans="1:5" x14ac:dyDescent="0.35">
      <c r="A118" s="13"/>
      <c r="B118" s="12"/>
      <c r="C118" s="12"/>
      <c r="D118" s="12"/>
      <c r="E118" s="16"/>
    </row>
    <row r="119" spans="1:5" x14ac:dyDescent="0.35">
      <c r="A119" s="13"/>
      <c r="B119" s="12"/>
      <c r="C119" s="12"/>
      <c r="D119" s="12"/>
      <c r="E119" s="16"/>
    </row>
    <row r="120" spans="1:5" x14ac:dyDescent="0.35">
      <c r="A120" s="13"/>
      <c r="B120" s="12"/>
      <c r="C120" s="12"/>
      <c r="D120" s="12"/>
      <c r="E120" s="16"/>
    </row>
    <row r="121" spans="1:5" x14ac:dyDescent="0.35">
      <c r="A121" s="13"/>
      <c r="B121" s="12"/>
      <c r="C121" s="12"/>
      <c r="D121" s="12"/>
      <c r="E121" s="16"/>
    </row>
    <row r="122" spans="1:5" x14ac:dyDescent="0.35">
      <c r="A122" s="13"/>
      <c r="B122" s="12"/>
      <c r="C122" s="12"/>
      <c r="D122" s="12"/>
      <c r="E122" s="16"/>
    </row>
    <row r="123" spans="1:5" x14ac:dyDescent="0.35">
      <c r="A123" s="13"/>
      <c r="B123" s="12"/>
      <c r="C123" s="12"/>
      <c r="D123" s="12"/>
      <c r="E123" s="16"/>
    </row>
    <row r="124" spans="1:5" x14ac:dyDescent="0.35">
      <c r="A124" s="13"/>
      <c r="B124" s="12"/>
      <c r="C124" s="12"/>
      <c r="D124" s="12"/>
      <c r="E124" s="16"/>
    </row>
    <row r="125" spans="1:5" x14ac:dyDescent="0.35">
      <c r="A125" s="13"/>
      <c r="B125" s="12"/>
      <c r="C125" s="12"/>
      <c r="D125" s="12"/>
      <c r="E125" s="16"/>
    </row>
    <row r="126" spans="1:5" x14ac:dyDescent="0.35">
      <c r="A126" s="13"/>
      <c r="B126" s="12"/>
      <c r="C126" s="12"/>
      <c r="D126" s="12"/>
      <c r="E126" s="16"/>
    </row>
    <row r="127" spans="1:5" x14ac:dyDescent="0.35">
      <c r="A127" s="13"/>
      <c r="B127" s="12"/>
      <c r="C127" s="12"/>
      <c r="D127" s="12"/>
      <c r="E127" s="16"/>
    </row>
    <row r="128" spans="1:5" x14ac:dyDescent="0.35">
      <c r="A128" s="13"/>
      <c r="B128" s="12"/>
      <c r="C128" s="12"/>
      <c r="D128" s="12"/>
      <c r="E128" s="16"/>
    </row>
    <row r="129" spans="1:5" x14ac:dyDescent="0.35">
      <c r="A129" s="13"/>
      <c r="B129" s="12"/>
      <c r="C129" s="12"/>
      <c r="D129" s="12"/>
      <c r="E129" s="16"/>
    </row>
    <row r="130" spans="1:5" x14ac:dyDescent="0.35">
      <c r="A130" s="13"/>
      <c r="B130" s="12"/>
      <c r="C130" s="12"/>
      <c r="D130" s="12"/>
      <c r="E130" s="16"/>
    </row>
    <row r="131" spans="1:5" x14ac:dyDescent="0.35">
      <c r="A131" s="13"/>
      <c r="B131" s="12"/>
      <c r="C131" s="12"/>
      <c r="D131" s="12"/>
      <c r="E131" s="16"/>
    </row>
    <row r="132" spans="1:5" x14ac:dyDescent="0.35">
      <c r="A132" s="13"/>
      <c r="B132" s="12"/>
      <c r="C132" s="12"/>
      <c r="D132" s="12"/>
      <c r="E132" s="16"/>
    </row>
    <row r="133" spans="1:5" x14ac:dyDescent="0.35">
      <c r="A133" s="13"/>
      <c r="B133" s="12"/>
      <c r="C133" s="12"/>
      <c r="D133" s="12"/>
      <c r="E133" s="16"/>
    </row>
    <row r="134" spans="1:5" x14ac:dyDescent="0.35">
      <c r="A134" s="13"/>
      <c r="B134" s="12"/>
      <c r="C134" s="12"/>
      <c r="D134" s="12"/>
      <c r="E134" s="16"/>
    </row>
    <row r="135" spans="1:5" x14ac:dyDescent="0.35">
      <c r="A135" s="13"/>
      <c r="B135" s="12"/>
      <c r="C135" s="12"/>
      <c r="D135" s="12"/>
      <c r="E135" s="16"/>
    </row>
    <row r="136" spans="1:5" x14ac:dyDescent="0.35">
      <c r="A136" s="13"/>
      <c r="B136" s="12"/>
      <c r="C136" s="12"/>
      <c r="D136" s="12"/>
      <c r="E136" s="16"/>
    </row>
    <row r="137" spans="1:5" x14ac:dyDescent="0.35">
      <c r="A137" s="13"/>
      <c r="B137" s="12"/>
      <c r="C137" s="12"/>
      <c r="D137" s="12"/>
      <c r="E137" s="16"/>
    </row>
    <row r="138" spans="1:5" x14ac:dyDescent="0.35">
      <c r="A138" s="13"/>
      <c r="B138" s="12"/>
      <c r="C138" s="12"/>
      <c r="D138" s="12"/>
      <c r="E138" s="16"/>
    </row>
    <row r="139" spans="1:5" x14ac:dyDescent="0.35">
      <c r="A139" s="13"/>
      <c r="B139" s="12"/>
      <c r="C139" s="12"/>
      <c r="D139" s="12"/>
      <c r="E139" s="16"/>
    </row>
    <row r="140" spans="1:5" x14ac:dyDescent="0.35">
      <c r="A140" s="13"/>
      <c r="B140" s="12"/>
      <c r="C140" s="12"/>
      <c r="D140" s="12"/>
      <c r="E140" s="16"/>
    </row>
    <row r="141" spans="1:5" x14ac:dyDescent="0.35">
      <c r="A141" s="13"/>
      <c r="B141" s="12"/>
      <c r="C141" s="12"/>
      <c r="D141" s="12"/>
      <c r="E141" s="16"/>
    </row>
    <row r="142" spans="1:5" x14ac:dyDescent="0.35">
      <c r="A142" s="13"/>
      <c r="B142" s="12"/>
      <c r="C142" s="12"/>
      <c r="D142" s="12"/>
      <c r="E142" s="16"/>
    </row>
    <row r="143" spans="1:5" x14ac:dyDescent="0.35">
      <c r="A143" s="13"/>
      <c r="B143" s="12"/>
      <c r="C143" s="12"/>
      <c r="D143" s="12"/>
      <c r="E143" s="16"/>
    </row>
    <row r="144" spans="1:5" x14ac:dyDescent="0.35">
      <c r="A144" s="13"/>
      <c r="B144" s="12"/>
      <c r="C144" s="12"/>
      <c r="D144" s="12"/>
      <c r="E144" s="16"/>
    </row>
    <row r="145" spans="1:5" x14ac:dyDescent="0.35">
      <c r="A145" s="13"/>
      <c r="B145" s="12"/>
      <c r="C145" s="12"/>
      <c r="D145" s="12"/>
      <c r="E145" s="16"/>
    </row>
    <row r="146" spans="1:5" x14ac:dyDescent="0.35">
      <c r="A146" s="13"/>
      <c r="B146" s="12"/>
      <c r="C146" s="12"/>
      <c r="D146" s="12"/>
      <c r="E146" s="16"/>
    </row>
    <row r="147" spans="1:5" x14ac:dyDescent="0.35">
      <c r="A147" s="13"/>
      <c r="B147" s="12"/>
      <c r="C147" s="12"/>
      <c r="D147" s="12"/>
      <c r="E147" s="16"/>
    </row>
    <row r="148" spans="1:5" x14ac:dyDescent="0.35">
      <c r="A148" s="13"/>
      <c r="B148" s="12"/>
      <c r="C148" s="12"/>
      <c r="D148" s="12"/>
      <c r="E148" s="16"/>
    </row>
    <row r="149" spans="1:5" x14ac:dyDescent="0.35">
      <c r="A149" s="13"/>
      <c r="B149" s="12"/>
      <c r="C149" s="12"/>
      <c r="D149" s="12"/>
      <c r="E149" s="16"/>
    </row>
    <row r="150" spans="1:5" x14ac:dyDescent="0.35">
      <c r="A150" s="13"/>
      <c r="B150" s="12"/>
      <c r="C150" s="12"/>
      <c r="D150" s="12"/>
      <c r="E150" s="16"/>
    </row>
    <row r="151" spans="1:5" x14ac:dyDescent="0.35">
      <c r="A151" s="13"/>
      <c r="B151" s="12"/>
      <c r="C151" s="12"/>
      <c r="D151" s="12"/>
      <c r="E151" s="16"/>
    </row>
    <row r="152" spans="1:5" x14ac:dyDescent="0.35">
      <c r="A152" s="13"/>
      <c r="B152" s="12"/>
      <c r="C152" s="12"/>
      <c r="D152" s="12"/>
      <c r="E152" s="16"/>
    </row>
    <row r="153" spans="1:5" x14ac:dyDescent="0.35">
      <c r="A153" s="13"/>
      <c r="B153" s="12"/>
      <c r="C153" s="12"/>
      <c r="D153" s="12"/>
      <c r="E153" s="16"/>
    </row>
    <row r="154" spans="1:5" x14ac:dyDescent="0.35">
      <c r="A154" s="13"/>
      <c r="B154" s="12"/>
      <c r="C154" s="12"/>
      <c r="D154" s="12"/>
      <c r="E154" s="16"/>
    </row>
    <row r="155" spans="1:5" x14ac:dyDescent="0.35">
      <c r="A155" s="13"/>
      <c r="B155" s="12"/>
      <c r="C155" s="12"/>
      <c r="D155" s="12"/>
      <c r="E155" s="16"/>
    </row>
    <row r="156" spans="1:5" x14ac:dyDescent="0.35">
      <c r="A156" s="13"/>
      <c r="B156" s="12"/>
      <c r="C156" s="12"/>
      <c r="D156" s="12"/>
      <c r="E156" s="16"/>
    </row>
    <row r="157" spans="1:5" x14ac:dyDescent="0.35">
      <c r="A157" s="13"/>
      <c r="B157" s="12"/>
      <c r="C157" s="12"/>
      <c r="D157" s="12"/>
      <c r="E157" s="16"/>
    </row>
    <row r="158" spans="1:5" x14ac:dyDescent="0.35">
      <c r="A158" s="13"/>
      <c r="B158" s="12"/>
      <c r="C158" s="12"/>
      <c r="D158" s="12"/>
      <c r="E158" s="16"/>
    </row>
    <row r="159" spans="1:5" x14ac:dyDescent="0.35">
      <c r="A159" s="13"/>
      <c r="B159" s="12"/>
      <c r="C159" s="12"/>
      <c r="D159" s="12"/>
      <c r="E159" s="16"/>
    </row>
    <row r="160" spans="1:5" x14ac:dyDescent="0.35">
      <c r="A160" s="13"/>
      <c r="B160" s="12"/>
      <c r="C160" s="12"/>
      <c r="D160" s="12"/>
      <c r="E160" s="16"/>
    </row>
    <row r="161" spans="1:5" x14ac:dyDescent="0.35">
      <c r="A161" s="13"/>
      <c r="B161" s="12"/>
      <c r="C161" s="12"/>
      <c r="D161" s="12"/>
      <c r="E161" s="16"/>
    </row>
    <row r="162" spans="1:5" x14ac:dyDescent="0.35">
      <c r="A162" s="13"/>
      <c r="B162" s="12"/>
      <c r="C162" s="12"/>
      <c r="D162" s="12"/>
      <c r="E162" s="16"/>
    </row>
    <row r="163" spans="1:5" x14ac:dyDescent="0.35">
      <c r="A163" s="13"/>
      <c r="B163" s="12"/>
      <c r="C163" s="12"/>
      <c r="D163" s="12"/>
      <c r="E163" s="16"/>
    </row>
    <row r="164" spans="1:5" x14ac:dyDescent="0.35">
      <c r="A164" s="13"/>
      <c r="B164" s="12"/>
      <c r="C164" s="12"/>
      <c r="D164" s="12"/>
      <c r="E164" s="16"/>
    </row>
    <row r="165" spans="1:5" x14ac:dyDescent="0.35">
      <c r="A165" s="13"/>
      <c r="B165" s="12"/>
      <c r="C165" s="12"/>
      <c r="D165" s="12"/>
      <c r="E165" s="16"/>
    </row>
    <row r="166" spans="1:5" x14ac:dyDescent="0.35">
      <c r="A166" s="13"/>
      <c r="B166" s="12"/>
      <c r="C166" s="12"/>
      <c r="D166" s="12"/>
      <c r="E166" s="16"/>
    </row>
    <row r="167" spans="1:5" x14ac:dyDescent="0.35">
      <c r="A167" s="13"/>
      <c r="B167" s="12"/>
      <c r="C167" s="12"/>
      <c r="D167" s="12"/>
      <c r="E167" s="16"/>
    </row>
    <row r="168" spans="1:5" x14ac:dyDescent="0.35">
      <c r="A168" s="13"/>
      <c r="B168" s="12"/>
      <c r="C168" s="12"/>
      <c r="D168" s="12"/>
      <c r="E168" s="16"/>
    </row>
    <row r="169" spans="1:5" x14ac:dyDescent="0.35">
      <c r="A169" s="13"/>
      <c r="B169" s="12"/>
      <c r="C169" s="12"/>
      <c r="D169" s="12"/>
      <c r="E169" s="16"/>
    </row>
    <row r="170" spans="1:5" x14ac:dyDescent="0.35">
      <c r="A170" s="13"/>
      <c r="B170" s="12"/>
      <c r="C170" s="12"/>
      <c r="D170" s="12"/>
      <c r="E170" s="16"/>
    </row>
    <row r="171" spans="1:5" x14ac:dyDescent="0.35">
      <c r="A171" s="13"/>
      <c r="B171" s="12"/>
      <c r="C171" s="12"/>
      <c r="D171" s="12"/>
      <c r="E171" s="16"/>
    </row>
    <row r="172" spans="1:5" x14ac:dyDescent="0.35">
      <c r="A172" s="13"/>
      <c r="B172" s="12"/>
      <c r="C172" s="12"/>
      <c r="D172" s="12"/>
      <c r="E172" s="16"/>
    </row>
    <row r="173" spans="1:5" x14ac:dyDescent="0.35">
      <c r="A173" s="13"/>
      <c r="B173" s="12"/>
      <c r="C173" s="12"/>
      <c r="D173" s="12"/>
      <c r="E173" s="16"/>
    </row>
    <row r="174" spans="1:5" x14ac:dyDescent="0.35">
      <c r="A174" s="13"/>
      <c r="B174" s="12"/>
      <c r="C174" s="12"/>
      <c r="D174" s="12"/>
      <c r="E174" s="16"/>
    </row>
    <row r="175" spans="1:5" x14ac:dyDescent="0.35">
      <c r="A175" s="13"/>
      <c r="B175" s="12"/>
      <c r="C175" s="12"/>
      <c r="D175" s="12"/>
      <c r="E175" s="16"/>
    </row>
    <row r="176" spans="1:5" x14ac:dyDescent="0.35">
      <c r="A176" s="13"/>
      <c r="B176" s="12"/>
      <c r="C176" s="12"/>
      <c r="D176" s="12"/>
      <c r="E176" s="16"/>
    </row>
    <row r="177" spans="1:5" x14ac:dyDescent="0.35">
      <c r="A177" s="13"/>
      <c r="B177" s="12"/>
      <c r="C177" s="12"/>
      <c r="D177" s="12"/>
      <c r="E177" s="16"/>
    </row>
    <row r="178" spans="1:5" x14ac:dyDescent="0.35">
      <c r="A178" s="13"/>
      <c r="B178" s="12"/>
      <c r="C178" s="12"/>
      <c r="D178" s="12"/>
      <c r="E178" s="16"/>
    </row>
    <row r="179" spans="1:5" x14ac:dyDescent="0.35">
      <c r="A179" s="13"/>
      <c r="B179" s="12"/>
      <c r="C179" s="12"/>
      <c r="D179" s="12"/>
      <c r="E179" s="16"/>
    </row>
    <row r="180" spans="1:5" x14ac:dyDescent="0.35">
      <c r="A180" s="13"/>
      <c r="B180" s="12"/>
      <c r="C180" s="12"/>
      <c r="D180" s="12"/>
      <c r="E180" s="16"/>
    </row>
    <row r="181" spans="1:5" x14ac:dyDescent="0.35">
      <c r="A181" s="13"/>
      <c r="B181" s="12"/>
      <c r="C181" s="12"/>
      <c r="D181" s="12"/>
      <c r="E181" s="16"/>
    </row>
    <row r="182" spans="1:5" x14ac:dyDescent="0.35">
      <c r="A182" s="13"/>
      <c r="B182" s="12"/>
      <c r="C182" s="12"/>
      <c r="D182" s="12"/>
      <c r="E182" s="16"/>
    </row>
    <row r="183" spans="1:5" x14ac:dyDescent="0.35">
      <c r="A183" s="13"/>
      <c r="B183" s="12"/>
      <c r="C183" s="12"/>
      <c r="D183" s="12"/>
      <c r="E183" s="16"/>
    </row>
    <row r="184" spans="1:5" x14ac:dyDescent="0.35">
      <c r="A184" s="13"/>
      <c r="B184" s="12"/>
      <c r="C184" s="12"/>
      <c r="D184" s="12"/>
      <c r="E184" s="16"/>
    </row>
    <row r="185" spans="1:5" x14ac:dyDescent="0.35">
      <c r="A185" s="13"/>
      <c r="B185" s="12"/>
      <c r="C185" s="12"/>
      <c r="D185" s="12"/>
      <c r="E185" s="16"/>
    </row>
    <row r="186" spans="1:5" x14ac:dyDescent="0.35">
      <c r="A186" s="13"/>
      <c r="B186" s="12"/>
      <c r="C186" s="12"/>
      <c r="D186" s="12"/>
      <c r="E186" s="16"/>
    </row>
    <row r="187" spans="1:5" x14ac:dyDescent="0.35">
      <c r="A187" s="13"/>
      <c r="B187" s="12"/>
      <c r="C187" s="12"/>
      <c r="D187" s="12"/>
      <c r="E187" s="16"/>
    </row>
    <row r="188" spans="1:5" x14ac:dyDescent="0.35">
      <c r="A188" s="13"/>
      <c r="B188" s="12"/>
      <c r="C188" s="12"/>
      <c r="D188" s="12"/>
      <c r="E188" s="16"/>
    </row>
    <row r="189" spans="1:5" x14ac:dyDescent="0.35">
      <c r="A189" s="13"/>
      <c r="B189" s="12"/>
      <c r="C189" s="12"/>
      <c r="D189" s="12"/>
      <c r="E189" s="16"/>
    </row>
    <row r="190" spans="1:5" x14ac:dyDescent="0.35">
      <c r="A190" s="13"/>
      <c r="B190" s="12"/>
      <c r="C190" s="12"/>
      <c r="D190" s="12"/>
      <c r="E190" s="16"/>
    </row>
    <row r="191" spans="1:5" x14ac:dyDescent="0.35">
      <c r="A191" s="13"/>
      <c r="B191" s="12"/>
      <c r="C191" s="12"/>
      <c r="D191" s="12"/>
      <c r="E191" s="16"/>
    </row>
    <row r="192" spans="1:5" x14ac:dyDescent="0.35">
      <c r="A192" s="13"/>
      <c r="B192" s="12"/>
      <c r="C192" s="12"/>
      <c r="D192" s="12"/>
      <c r="E192" s="16"/>
    </row>
    <row r="193" spans="1:5" x14ac:dyDescent="0.35">
      <c r="A193" s="13"/>
      <c r="B193" s="12"/>
      <c r="C193" s="12"/>
      <c r="D193" s="12"/>
      <c r="E193" s="16"/>
    </row>
    <row r="194" spans="1:5" x14ac:dyDescent="0.35">
      <c r="A194" s="13"/>
      <c r="B194" s="12"/>
      <c r="C194" s="12"/>
      <c r="D194" s="12"/>
      <c r="E194" s="16"/>
    </row>
    <row r="195" spans="1:5" x14ac:dyDescent="0.35">
      <c r="A195" s="13"/>
      <c r="B195" s="12"/>
      <c r="C195" s="12"/>
      <c r="D195" s="12"/>
      <c r="E195" s="16"/>
    </row>
    <row r="196" spans="1:5" x14ac:dyDescent="0.35">
      <c r="A196" s="13"/>
      <c r="B196" s="12"/>
      <c r="C196" s="12"/>
      <c r="D196" s="12"/>
      <c r="E196" s="16"/>
    </row>
    <row r="197" spans="1:5" x14ac:dyDescent="0.35">
      <c r="A197" s="13"/>
      <c r="B197" s="12"/>
      <c r="C197" s="12"/>
      <c r="D197" s="12"/>
      <c r="E197" s="16"/>
    </row>
    <row r="198" spans="1:5" x14ac:dyDescent="0.35">
      <c r="A198" s="13"/>
      <c r="B198" s="12"/>
      <c r="C198" s="12"/>
      <c r="D198" s="12"/>
      <c r="E198" s="16"/>
    </row>
    <row r="199" spans="1:5" x14ac:dyDescent="0.35">
      <c r="A199" s="13"/>
      <c r="B199" s="12"/>
      <c r="C199" s="12"/>
      <c r="D199" s="12"/>
      <c r="E199" s="16"/>
    </row>
    <row r="200" spans="1:5" x14ac:dyDescent="0.35">
      <c r="A200" s="13"/>
      <c r="B200" s="12"/>
      <c r="C200" s="12"/>
      <c r="D200" s="12"/>
      <c r="E200" s="16"/>
    </row>
    <row r="201" spans="1:5" x14ac:dyDescent="0.35">
      <c r="A201" s="13"/>
      <c r="B201" s="12"/>
      <c r="C201" s="12"/>
      <c r="D201" s="12"/>
      <c r="E201" s="16"/>
    </row>
    <row r="202" spans="1:5" x14ac:dyDescent="0.35">
      <c r="A202" s="13"/>
      <c r="B202" s="12"/>
      <c r="C202" s="12"/>
      <c r="D202" s="12"/>
      <c r="E202" s="16"/>
    </row>
    <row r="203" spans="1:5" x14ac:dyDescent="0.35">
      <c r="A203" s="13"/>
      <c r="B203" s="12"/>
      <c r="C203" s="12"/>
      <c r="D203" s="12"/>
      <c r="E203" s="16"/>
    </row>
  </sheetData>
  <sheetProtection sheet="1" objects="1" scenarios="1"/>
  <mergeCells count="2">
    <mergeCell ref="A1:E1"/>
    <mergeCell ref="A2:E2"/>
  </mergeCells>
  <dataValidations count="2">
    <dataValidation type="decimal" allowBlank="1" showInputMessage="1" showErrorMessage="1" errorTitle="Data inválida" error="Digite uma data. Ex.: 15/03/2026" promptTitle="Data" prompt="Quando foi o gasto?" sqref="A4:A203" xr:uid="{A83321FE-D073-4382-BF6A-BE6CF29032C5}">
      <formula1>36526</formula1>
      <formula2>62867</formula2>
    </dataValidation>
    <dataValidation type="decimal" operator="greaterThanOrEqual" allowBlank="1" showInputMessage="1" showErrorMessage="1" errorTitle="Valor inválido" error="Digite apenas números. Ex.: 50 ou 12,5" promptTitle="Valor" prompt="Quanto custou? Só números." sqref="E4:E203" xr:uid="{00CACB11-ABD9-4561-95D3-479C1BEB746D}">
      <formula1>0</formula1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promptTitle="Pet" prompt="Para qual pet?" xr:uid="{82BB32E9-07DD-4CDC-949C-A1749755DA30}">
          <x14:formula1>
            <xm:f>Pets!$A$4:$A$18</xm:f>
          </x14:formula1>
          <xm:sqref>B4:B203</xm:sqref>
        </x14:dataValidation>
        <x14:dataValidation type="list" allowBlank="1" showInputMessage="1" promptTitle="Categoria" prompt="Tipo do gasto." xr:uid="{F3DFFD39-481A-45D7-88AC-4581538A859F}">
          <x14:formula1>
            <xm:f>Ajustes!$A$9:$A$18</xm:f>
          </x14:formula1>
          <xm:sqref>C4:C203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A3355-8E64-47ED-9A3D-C4B8057B5387}">
  <sheetPr>
    <tabColor rgb="FF606870"/>
  </sheetPr>
  <dimension ref="A1:O17"/>
  <sheetViews>
    <sheetView showGridLines="0" workbookViewId="0">
      <pane ySplit="2" topLeftCell="A3" activePane="bottomLeft" state="frozenSplit"/>
      <selection pane="bottomLeft" sqref="A1:C1"/>
    </sheetView>
  </sheetViews>
  <sheetFormatPr defaultRowHeight="15" x14ac:dyDescent="0.35"/>
  <cols>
    <col min="1" max="1" width="13.77734375" style="1" customWidth="1"/>
    <col min="2" max="3" width="14.77734375" style="1" customWidth="1"/>
    <col min="4" max="4" width="8.88671875" style="1"/>
    <col min="5" max="15" width="0" style="1" hidden="1" customWidth="1"/>
    <col min="16" max="16384" width="8.88671875" style="1"/>
  </cols>
  <sheetData>
    <row r="1" spans="1:15" ht="30" customHeight="1" x14ac:dyDescent="0.45">
      <c r="A1" s="3" t="s">
        <v>56</v>
      </c>
      <c r="B1" s="4"/>
      <c r="C1" s="4"/>
    </row>
    <row r="2" spans="1:15" ht="22.05" customHeight="1" x14ac:dyDescent="0.35">
      <c r="A2" s="18" t="s">
        <v>57</v>
      </c>
      <c r="B2" s="18" t="s">
        <v>58</v>
      </c>
      <c r="C2" s="18" t="s">
        <v>59</v>
      </c>
      <c r="E2" s="1" t="s">
        <v>57</v>
      </c>
      <c r="F2" s="1" t="s">
        <v>58</v>
      </c>
      <c r="H2" s="1" t="s">
        <v>48</v>
      </c>
      <c r="I2" s="1" t="s">
        <v>72</v>
      </c>
      <c r="K2" s="1" t="s">
        <v>35</v>
      </c>
      <c r="L2" s="1" t="s">
        <v>72</v>
      </c>
      <c r="N2" s="1" t="s">
        <v>73</v>
      </c>
      <c r="O2" s="1" t="s">
        <v>74</v>
      </c>
    </row>
    <row r="3" spans="1:15" x14ac:dyDescent="0.35">
      <c r="A3" s="19" t="s">
        <v>60</v>
      </c>
      <c r="B3" s="20">
        <f>SUMIFS(Gastos!$E:$E,Gastos!$A:$A,"&gt;="&amp;DATE(Ajustes!$B$5,1,1),Gastos!$A:$A,"&lt;"&amp;DATE(Ajustes!$B$5,2,1))</f>
        <v>275</v>
      </c>
      <c r="C3" s="20">
        <f>SUM(B$3:B3)</f>
        <v>275</v>
      </c>
      <c r="E3" s="1" t="str">
        <f>LEFT(A3,3)</f>
        <v>Jan</v>
      </c>
      <c r="F3" s="17">
        <f>B3</f>
        <v>275</v>
      </c>
      <c r="H3" s="1" t="str">
        <f>IF(Ajustes!A9="","",Ajustes!A9)</f>
        <v>Ração e petiscos</v>
      </c>
      <c r="I3" s="1">
        <f>IF(H3="",0,SUMIF(Gastos!$C:$C,H3,Gastos!$E:$E))</f>
        <v>455</v>
      </c>
      <c r="K3" s="1" t="str">
        <f>IF(Pets!A4="","",Pets!A4)</f>
        <v>Thor</v>
      </c>
      <c r="L3" s="1">
        <f>IF(K3="",0,SUMIF(Gastos!$B:$B,K3,Gastos!$E:$E))</f>
        <v>495</v>
      </c>
      <c r="N3" s="1" t="s">
        <v>75</v>
      </c>
      <c r="O3" s="1">
        <f ca="1">COUNTIF(Saúde!$F:$F,"Em dia")</f>
        <v>2</v>
      </c>
    </row>
    <row r="4" spans="1:15" x14ac:dyDescent="0.35">
      <c r="A4" s="19" t="s">
        <v>61</v>
      </c>
      <c r="B4" s="20">
        <f>SUMIFS(Gastos!$E:$E,Gastos!$A:$A,"&gt;="&amp;DATE(Ajustes!$B$5,2,1),Gastos!$A:$A,"&lt;"&amp;DATE(Ajustes!$B$5,3,1))</f>
        <v>210</v>
      </c>
      <c r="C4" s="20">
        <f>SUM(B$3:B4)</f>
        <v>485</v>
      </c>
      <c r="E4" s="1" t="str">
        <f>LEFT(A4,3)</f>
        <v>Fev</v>
      </c>
      <c r="F4" s="17">
        <f>B4</f>
        <v>210</v>
      </c>
      <c r="H4" s="1" t="str">
        <f>IF(Ajustes!A10="","",Ajustes!A10)</f>
        <v>Veterinário</v>
      </c>
      <c r="I4" s="1">
        <f>IF(H4="",0,SUMIF(Gastos!$C:$C,H4,Gastos!$E:$E))</f>
        <v>150</v>
      </c>
      <c r="K4" s="1" t="str">
        <f>IF(Pets!A5="","",Pets!A5)</f>
        <v>Mia</v>
      </c>
      <c r="L4" s="1">
        <f>IF(K4="",0,SUMIF(Gastos!$B:$B,K4,Gastos!$E:$E))</f>
        <v>245</v>
      </c>
      <c r="N4" s="1" t="s">
        <v>76</v>
      </c>
      <c r="O4" s="1">
        <f ca="1">COUNTIF(Saúde!$F:$F,"AGENDE")</f>
        <v>0</v>
      </c>
    </row>
    <row r="5" spans="1:15" x14ac:dyDescent="0.35">
      <c r="A5" s="19" t="s">
        <v>62</v>
      </c>
      <c r="B5" s="20">
        <f>SUMIFS(Gastos!$E:$E,Gastos!$A:$A,"&gt;="&amp;DATE(Ajustes!$B$5,3,1),Gastos!$A:$A,"&lt;"&amp;DATE(Ajustes!$B$5,4,1))</f>
        <v>255</v>
      </c>
      <c r="C5" s="20">
        <f>SUM(B$3:B5)</f>
        <v>740</v>
      </c>
      <c r="E5" s="1" t="str">
        <f>LEFT(A5,3)</f>
        <v>Mar</v>
      </c>
      <c r="F5" s="17">
        <f>B5</f>
        <v>255</v>
      </c>
      <c r="H5" s="1" t="str">
        <f>IF(Ajustes!A11="","",Ajustes!A11)</f>
        <v>Vacinas e remédios</v>
      </c>
      <c r="I5" s="1">
        <f>IF(H5="",0,SUMIF(Gastos!$C:$C,H5,Gastos!$E:$E))</f>
        <v>75</v>
      </c>
      <c r="K5" s="1" t="str">
        <f>IF(Pets!A6="","",Pets!A6)</f>
        <v/>
      </c>
      <c r="L5" s="1">
        <f>IF(K5="",0,SUMIF(Gastos!$B:$B,K5,Gastos!$E:$E))</f>
        <v>0</v>
      </c>
      <c r="N5" s="1" t="s">
        <v>77</v>
      </c>
      <c r="O5" s="1">
        <f ca="1">COUNTIF(Saúde!$F:$F,"ATRASADA")</f>
        <v>3</v>
      </c>
    </row>
    <row r="6" spans="1:15" x14ac:dyDescent="0.35">
      <c r="A6" s="19" t="s">
        <v>63</v>
      </c>
      <c r="B6" s="20">
        <f>SUMIFS(Gastos!$E:$E,Gastos!$A:$A,"&gt;="&amp;DATE(Ajustes!$B$5,4,1),Gastos!$A:$A,"&lt;"&amp;DATE(Ajustes!$B$5,5,1))</f>
        <v>0</v>
      </c>
      <c r="C6" s="20">
        <f>SUM(B$3:B6)</f>
        <v>740</v>
      </c>
      <c r="E6" s="1" t="str">
        <f>LEFT(A6,3)</f>
        <v>Abr</v>
      </c>
      <c r="F6" s="17">
        <f>B6</f>
        <v>0</v>
      </c>
      <c r="H6" s="1" t="str">
        <f>IF(Ajustes!A12="","",Ajustes!A12)</f>
        <v>Banho e tosa</v>
      </c>
      <c r="I6" s="1">
        <f>IF(H6="",0,SUMIF(Gastos!$C:$C,H6,Gastos!$E:$E))</f>
        <v>60</v>
      </c>
      <c r="K6" s="1" t="str">
        <f>IF(Pets!A7="","",Pets!A7)</f>
        <v/>
      </c>
      <c r="L6" s="1">
        <f>IF(K6="",0,SUMIF(Gastos!$B:$B,K6,Gastos!$E:$E))</f>
        <v>0</v>
      </c>
    </row>
    <row r="7" spans="1:15" x14ac:dyDescent="0.35">
      <c r="A7" s="19" t="s">
        <v>64</v>
      </c>
      <c r="B7" s="20">
        <f>SUMIFS(Gastos!$E:$E,Gastos!$A:$A,"&gt;="&amp;DATE(Ajustes!$B$5,5,1),Gastos!$A:$A,"&lt;"&amp;DATE(Ajustes!$B$5,6,1))</f>
        <v>0</v>
      </c>
      <c r="C7" s="20">
        <f>SUM(B$3:B7)</f>
        <v>740</v>
      </c>
      <c r="E7" s="1" t="str">
        <f>LEFT(A7,3)</f>
        <v>Mai</v>
      </c>
      <c r="F7" s="17">
        <f>B7</f>
        <v>0</v>
      </c>
      <c r="H7" s="1" t="str">
        <f>IF(Ajustes!A13="","",Ajustes!A13)</f>
        <v>Acessórios</v>
      </c>
      <c r="I7" s="1">
        <f>IF(H7="",0,SUMIF(Gastos!$C:$C,H7,Gastos!$E:$E))</f>
        <v>0</v>
      </c>
      <c r="K7" s="1" t="str">
        <f>IF(Pets!A8="","",Pets!A8)</f>
        <v/>
      </c>
      <c r="L7" s="1">
        <f>IF(K7="",0,SUMIF(Gastos!$B:$B,K7,Gastos!$E:$E))</f>
        <v>0</v>
      </c>
    </row>
    <row r="8" spans="1:15" x14ac:dyDescent="0.35">
      <c r="A8" s="19" t="s">
        <v>65</v>
      </c>
      <c r="B8" s="20">
        <f>SUMIFS(Gastos!$E:$E,Gastos!$A:$A,"&gt;="&amp;DATE(Ajustes!$B$5,6,1),Gastos!$A:$A,"&lt;"&amp;DATE(Ajustes!$B$5,7,1))</f>
        <v>0</v>
      </c>
      <c r="C8" s="20">
        <f>SUM(B$3:B8)</f>
        <v>740</v>
      </c>
      <c r="E8" s="1" t="str">
        <f>LEFT(A8,3)</f>
        <v>Jun</v>
      </c>
      <c r="F8" s="17">
        <f>B8</f>
        <v>0</v>
      </c>
      <c r="H8" s="1" t="str">
        <f>IF(Ajustes!A14="","",Ajustes!A14)</f>
        <v>Outros</v>
      </c>
      <c r="I8" s="1">
        <f>IF(H8="",0,SUMIF(Gastos!$C:$C,H8,Gastos!$E:$E))</f>
        <v>0</v>
      </c>
      <c r="K8" s="1" t="str">
        <f>IF(Pets!A9="","",Pets!A9)</f>
        <v/>
      </c>
      <c r="L8" s="1">
        <f>IF(K8="",0,SUMIF(Gastos!$B:$B,K8,Gastos!$E:$E))</f>
        <v>0</v>
      </c>
    </row>
    <row r="9" spans="1:15" x14ac:dyDescent="0.35">
      <c r="A9" s="19" t="s">
        <v>66</v>
      </c>
      <c r="B9" s="20">
        <f>SUMIFS(Gastos!$E:$E,Gastos!$A:$A,"&gt;="&amp;DATE(Ajustes!$B$5,7,1),Gastos!$A:$A,"&lt;"&amp;DATE(Ajustes!$B$5,8,1))</f>
        <v>0</v>
      </c>
      <c r="C9" s="20">
        <f>SUM(B$3:B9)</f>
        <v>740</v>
      </c>
      <c r="E9" s="1" t="str">
        <f>LEFT(A9,3)</f>
        <v>Jul</v>
      </c>
      <c r="F9" s="17">
        <f>B9</f>
        <v>0</v>
      </c>
      <c r="H9" s="1" t="str">
        <f>IF(Ajustes!A15="","",Ajustes!A15)</f>
        <v/>
      </c>
      <c r="I9" s="1">
        <f>IF(H9="",0,SUMIF(Gastos!$C:$C,H9,Gastos!$E:$E))</f>
        <v>0</v>
      </c>
      <c r="K9" s="1" t="str">
        <f>IF(Pets!A10="","",Pets!A10)</f>
        <v/>
      </c>
      <c r="L9" s="1">
        <f>IF(K9="",0,SUMIF(Gastos!$B:$B,K9,Gastos!$E:$E))</f>
        <v>0</v>
      </c>
    </row>
    <row r="10" spans="1:15" x14ac:dyDescent="0.35">
      <c r="A10" s="19" t="s">
        <v>67</v>
      </c>
      <c r="B10" s="20">
        <f>SUMIFS(Gastos!$E:$E,Gastos!$A:$A,"&gt;="&amp;DATE(Ajustes!$B$5,8,1),Gastos!$A:$A,"&lt;"&amp;DATE(Ajustes!$B$5,9,1))</f>
        <v>0</v>
      </c>
      <c r="C10" s="20">
        <f>SUM(B$3:B10)</f>
        <v>740</v>
      </c>
      <c r="E10" s="1" t="str">
        <f>LEFT(A10,3)</f>
        <v>Ago</v>
      </c>
      <c r="F10" s="17">
        <f>B10</f>
        <v>0</v>
      </c>
      <c r="H10" s="1" t="str">
        <f>IF(Ajustes!A16="","",Ajustes!A16)</f>
        <v/>
      </c>
      <c r="I10" s="1">
        <f>IF(H10="",0,SUMIF(Gastos!$C:$C,H10,Gastos!$E:$E))</f>
        <v>0</v>
      </c>
      <c r="K10" s="1" t="str">
        <f>IF(Pets!A11="","",Pets!A11)</f>
        <v/>
      </c>
      <c r="L10" s="1">
        <f>IF(K10="",0,SUMIF(Gastos!$B:$B,K10,Gastos!$E:$E))</f>
        <v>0</v>
      </c>
    </row>
    <row r="11" spans="1:15" x14ac:dyDescent="0.35">
      <c r="A11" s="19" t="s">
        <v>68</v>
      </c>
      <c r="B11" s="20">
        <f>SUMIFS(Gastos!$E:$E,Gastos!$A:$A,"&gt;="&amp;DATE(Ajustes!$B$5,9,1),Gastos!$A:$A,"&lt;"&amp;DATE(Ajustes!$B$5,10,1))</f>
        <v>0</v>
      </c>
      <c r="C11" s="20">
        <f>SUM(B$3:B11)</f>
        <v>740</v>
      </c>
      <c r="E11" s="1" t="str">
        <f>LEFT(A11,3)</f>
        <v>Set</v>
      </c>
      <c r="F11" s="17">
        <f>B11</f>
        <v>0</v>
      </c>
      <c r="H11" s="1" t="str">
        <f>IF(Ajustes!A17="","",Ajustes!A17)</f>
        <v/>
      </c>
      <c r="I11" s="1">
        <f>IF(H11="",0,SUMIF(Gastos!$C:$C,H11,Gastos!$E:$E))</f>
        <v>0</v>
      </c>
      <c r="K11" s="1" t="str">
        <f>IF(Pets!A12="","",Pets!A12)</f>
        <v/>
      </c>
      <c r="L11" s="1">
        <f>IF(K11="",0,SUMIF(Gastos!$B:$B,K11,Gastos!$E:$E))</f>
        <v>0</v>
      </c>
    </row>
    <row r="12" spans="1:15" x14ac:dyDescent="0.35">
      <c r="A12" s="19" t="s">
        <v>69</v>
      </c>
      <c r="B12" s="20">
        <f>SUMIFS(Gastos!$E:$E,Gastos!$A:$A,"&gt;="&amp;DATE(Ajustes!$B$5,10,1),Gastos!$A:$A,"&lt;"&amp;DATE(Ajustes!$B$5,11,1))</f>
        <v>0</v>
      </c>
      <c r="C12" s="20">
        <f>SUM(B$3:B12)</f>
        <v>740</v>
      </c>
      <c r="E12" s="1" t="str">
        <f>LEFT(A12,3)</f>
        <v>Out</v>
      </c>
      <c r="F12" s="17">
        <f>B12</f>
        <v>0</v>
      </c>
      <c r="H12" s="1" t="str">
        <f>IF(Ajustes!A18="","",Ajustes!A18)</f>
        <v/>
      </c>
      <c r="I12" s="1">
        <f>IF(H12="",0,SUMIF(Gastos!$C:$C,H12,Gastos!$E:$E))</f>
        <v>0</v>
      </c>
      <c r="K12" s="1" t="str">
        <f>IF(Pets!A13="","",Pets!A13)</f>
        <v/>
      </c>
      <c r="L12" s="1">
        <f>IF(K12="",0,SUMIF(Gastos!$B:$B,K12,Gastos!$E:$E))</f>
        <v>0</v>
      </c>
    </row>
    <row r="13" spans="1:15" x14ac:dyDescent="0.35">
      <c r="A13" s="19" t="s">
        <v>70</v>
      </c>
      <c r="B13" s="20">
        <f>SUMIFS(Gastos!$E:$E,Gastos!$A:$A,"&gt;="&amp;DATE(Ajustes!$B$5,11,1),Gastos!$A:$A,"&lt;"&amp;DATE(Ajustes!$B$5,12,1))</f>
        <v>0</v>
      </c>
      <c r="C13" s="20">
        <f>SUM(B$3:B13)</f>
        <v>740</v>
      </c>
      <c r="E13" s="1" t="str">
        <f>LEFT(A13,3)</f>
        <v>Nov</v>
      </c>
      <c r="F13" s="17">
        <f>B13</f>
        <v>0</v>
      </c>
      <c r="K13" s="1" t="str">
        <f>IF(Pets!A14="","",Pets!A14)</f>
        <v/>
      </c>
      <c r="L13" s="1">
        <f>IF(K13="",0,SUMIF(Gastos!$B:$B,K13,Gastos!$E:$E))</f>
        <v>0</v>
      </c>
    </row>
    <row r="14" spans="1:15" x14ac:dyDescent="0.35">
      <c r="A14" s="19" t="s">
        <v>71</v>
      </c>
      <c r="B14" s="20">
        <f>SUMIFS(Gastos!$E:$E,Gastos!$A:$A,"&gt;="&amp;DATE(Ajustes!$B$5,12,1),Gastos!$A:$A,"&lt;"&amp;DATE(Ajustes!$B$5,13,1))</f>
        <v>0</v>
      </c>
      <c r="C14" s="20">
        <f>SUM(B$3:B14)</f>
        <v>740</v>
      </c>
      <c r="E14" s="1" t="str">
        <f>LEFT(A14,3)</f>
        <v>Dez</v>
      </c>
      <c r="F14" s="17">
        <f>B14</f>
        <v>0</v>
      </c>
      <c r="K14" s="1" t="str">
        <f>IF(Pets!A15="","",Pets!A15)</f>
        <v/>
      </c>
      <c r="L14" s="1">
        <f>IF(K14="",0,SUMIF(Gastos!$B:$B,K14,Gastos!$E:$E))</f>
        <v>0</v>
      </c>
    </row>
    <row r="15" spans="1:15" x14ac:dyDescent="0.35">
      <c r="K15" s="1" t="str">
        <f>IF(Pets!A16="","",Pets!A16)</f>
        <v/>
      </c>
      <c r="L15" s="1">
        <f>IF(K15="",0,SUMIF(Gastos!$B:$B,K15,Gastos!$E:$E))</f>
        <v>0</v>
      </c>
    </row>
    <row r="16" spans="1:15" x14ac:dyDescent="0.35">
      <c r="K16" s="1" t="str">
        <f>IF(Pets!A17="","",Pets!A17)</f>
        <v/>
      </c>
      <c r="L16" s="1">
        <f>IF(K16="",0,SUMIF(Gastos!$B:$B,K16,Gastos!$E:$E))</f>
        <v>0</v>
      </c>
    </row>
    <row r="17" spans="11:12" x14ac:dyDescent="0.35">
      <c r="K17" s="1" t="str">
        <f>IF(Pets!A18="","",Pets!A18)</f>
        <v/>
      </c>
      <c r="L17" s="1">
        <f>IF(K17="",0,SUMIF(Gastos!$B:$B,K17,Gastos!$E:$E))</f>
        <v>0</v>
      </c>
    </row>
  </sheetData>
  <sheetProtection sheet="1" objects="1" scenarios="1"/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2AF4E-EF77-4D64-9D18-8E827E2D0C44}">
  <sheetPr>
    <tabColor rgb="FF969CA2"/>
  </sheetPr>
  <dimension ref="A1:F18"/>
  <sheetViews>
    <sheetView showGridLines="0" workbookViewId="0">
      <selection sqref="A1:F1"/>
    </sheetView>
  </sheetViews>
  <sheetFormatPr defaultRowHeight="15" x14ac:dyDescent="0.35"/>
  <cols>
    <col min="1" max="1" width="22.77734375" style="1" customWidth="1"/>
    <col min="2" max="2" width="4.77734375" style="1" customWidth="1"/>
    <col min="3" max="3" width="26.77734375" style="1" customWidth="1"/>
    <col min="4" max="16384" width="8.88671875" style="1"/>
  </cols>
  <sheetData>
    <row r="1" spans="1:6" ht="30" customHeight="1" x14ac:dyDescent="0.45">
      <c r="A1" s="3" t="s">
        <v>0</v>
      </c>
      <c r="B1" s="4"/>
      <c r="C1" s="4"/>
      <c r="D1" s="4"/>
      <c r="E1" s="4"/>
      <c r="F1" s="4"/>
    </row>
    <row r="2" spans="1:6" x14ac:dyDescent="0.35">
      <c r="A2" s="5" t="s">
        <v>1</v>
      </c>
      <c r="B2" s="2"/>
      <c r="C2" s="2"/>
      <c r="D2" s="2"/>
      <c r="E2" s="2"/>
      <c r="F2" s="2"/>
    </row>
    <row r="4" spans="1:6" x14ac:dyDescent="0.35">
      <c r="A4" s="7" t="s">
        <v>2</v>
      </c>
    </row>
    <row r="5" spans="1:6" x14ac:dyDescent="0.35">
      <c r="A5" s="1" t="s">
        <v>3</v>
      </c>
      <c r="B5" s="8">
        <v>2026</v>
      </c>
    </row>
    <row r="8" spans="1:6" x14ac:dyDescent="0.35">
      <c r="A8" s="9" t="s">
        <v>4</v>
      </c>
      <c r="C8" s="6" t="s">
        <v>11</v>
      </c>
    </row>
    <row r="9" spans="1:6" x14ac:dyDescent="0.35">
      <c r="A9" s="10" t="s">
        <v>5</v>
      </c>
      <c r="C9" s="10" t="s">
        <v>12</v>
      </c>
    </row>
    <row r="10" spans="1:6" x14ac:dyDescent="0.35">
      <c r="A10" s="10" t="s">
        <v>6</v>
      </c>
      <c r="C10" s="10" t="s">
        <v>13</v>
      </c>
    </row>
    <row r="11" spans="1:6" x14ac:dyDescent="0.35">
      <c r="A11" s="10" t="s">
        <v>7</v>
      </c>
      <c r="C11" s="10" t="s">
        <v>14</v>
      </c>
    </row>
    <row r="12" spans="1:6" x14ac:dyDescent="0.35">
      <c r="A12" s="10" t="s">
        <v>8</v>
      </c>
      <c r="C12" s="10" t="s">
        <v>15</v>
      </c>
    </row>
    <row r="13" spans="1:6" x14ac:dyDescent="0.35">
      <c r="A13" s="10" t="s">
        <v>9</v>
      </c>
      <c r="C13" s="10" t="s">
        <v>16</v>
      </c>
    </row>
    <row r="14" spans="1:6" x14ac:dyDescent="0.35">
      <c r="A14" s="10" t="s">
        <v>10</v>
      </c>
      <c r="C14" s="10"/>
    </row>
    <row r="15" spans="1:6" x14ac:dyDescent="0.35">
      <c r="A15" s="10"/>
      <c r="C15" s="10"/>
    </row>
    <row r="16" spans="1:6" x14ac:dyDescent="0.35">
      <c r="A16" s="10"/>
      <c r="C16" s="10"/>
    </row>
    <row r="17" spans="1:1" x14ac:dyDescent="0.35">
      <c r="A17" s="10"/>
    </row>
    <row r="18" spans="1:1" x14ac:dyDescent="0.35">
      <c r="A18" s="10"/>
    </row>
  </sheetData>
  <sheetProtection sheet="1" objects="1" scenarios="1"/>
  <mergeCells count="2">
    <mergeCell ref="A1:F1"/>
    <mergeCell ref="A2:F2"/>
  </mergeCells>
  <dataValidations count="1">
    <dataValidation type="whole" allowBlank="1" showInputMessage="1" showErrorMessage="1" errorTitle="Ano inválido" error="Digite um ano entre 2020 e 2040." promptTitle="Ano" prompt="Ano dos registros e do painel. Ex.: 2026" sqref="B5" xr:uid="{70E834FB-FB35-4DB0-90CF-116862616728}">
      <formula1>2020</formula1>
      <formula2>2040</formula2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Início</vt:lpstr>
      <vt:lpstr>Painel</vt:lpstr>
      <vt:lpstr>Pets</vt:lpstr>
      <vt:lpstr>Saúde</vt:lpstr>
      <vt:lpstr>Gastos</vt:lpstr>
      <vt:lpstr>Resumo</vt:lpstr>
      <vt:lpstr>Ajustes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Júlio de Freitas Oliveira</dc:creator>
  <cp:lastModifiedBy>Daniel Júlio de Freitas Oliveira</cp:lastModifiedBy>
  <dcterms:created xsi:type="dcterms:W3CDTF">2026-07-02T21:33:56Z</dcterms:created>
  <dcterms:modified xsi:type="dcterms:W3CDTF">2026-07-02T21:33:58Z</dcterms:modified>
</cp:coreProperties>
</file>