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AppData\Local\Temp\"/>
    </mc:Choice>
  </mc:AlternateContent>
  <xr:revisionPtr revIDLastSave="0" documentId="8_{95DBC247-7F05-4F07-B066-BFD5112E6B4E}" xr6:coauthVersionLast="47" xr6:coauthVersionMax="47" xr10:uidLastSave="{00000000-0000-0000-0000-000000000000}"/>
  <bookViews>
    <workbookView xWindow="-108" yWindow="-108" windowWidth="23256" windowHeight="12456" xr2:uid="{B3DECDAE-0150-4477-AC8F-6093B0129D19}"/>
  </bookViews>
  <sheets>
    <sheet name="Início" sheetId="1" r:id="rId1"/>
    <sheet name="Painel" sheetId="2" r:id="rId2"/>
    <sheet name="Metas" sheetId="3" r:id="rId3"/>
    <sheet name="Sessões" sheetId="4" r:id="rId4"/>
    <sheet name="Calc" sheetId="5" state="hidden" r:id="rId5"/>
    <sheet name="Ajuste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" i="2" l="1"/>
  <c r="E11" i="2"/>
  <c r="C11" i="2"/>
  <c r="A11" i="2"/>
  <c r="G7" i="2"/>
  <c r="E7" i="2"/>
  <c r="C7" i="2"/>
  <c r="A7" i="2"/>
  <c r="Q14" i="5"/>
  <c r="P14" i="5"/>
  <c r="Q13" i="5"/>
  <c r="P13" i="5"/>
  <c r="Q12" i="5"/>
  <c r="P12" i="5"/>
  <c r="Q11" i="5"/>
  <c r="P11" i="5"/>
  <c r="Q10" i="5"/>
  <c r="P10" i="5"/>
  <c r="Q9" i="5"/>
  <c r="P9" i="5"/>
  <c r="Q8" i="5"/>
  <c r="P8" i="5"/>
  <c r="Q7" i="5"/>
  <c r="P7" i="5"/>
  <c r="Q6" i="5"/>
  <c r="P6" i="5"/>
  <c r="Q5" i="5"/>
  <c r="P5" i="5"/>
  <c r="Q4" i="5"/>
  <c r="P4" i="5"/>
  <c r="Q3" i="5"/>
  <c r="P3" i="5"/>
  <c r="M7" i="5"/>
  <c r="L7" i="5"/>
  <c r="K7" i="5"/>
  <c r="M6" i="5"/>
  <c r="L6" i="5"/>
  <c r="K6" i="5"/>
  <c r="M5" i="5"/>
  <c r="L5" i="5"/>
  <c r="K5" i="5"/>
  <c r="M4" i="5"/>
  <c r="L4" i="5"/>
  <c r="K4" i="5"/>
  <c r="M3" i="5"/>
  <c r="L3" i="5"/>
  <c r="K3" i="5"/>
  <c r="I42" i="5"/>
  <c r="H42" i="5"/>
  <c r="G42" i="5"/>
  <c r="F42" i="5"/>
  <c r="E42" i="5"/>
  <c r="B42" i="5"/>
  <c r="I41" i="5"/>
  <c r="H41" i="5"/>
  <c r="G41" i="5"/>
  <c r="F41" i="5"/>
  <c r="E41" i="5"/>
  <c r="B41" i="5"/>
  <c r="I40" i="5"/>
  <c r="H40" i="5"/>
  <c r="G40" i="5"/>
  <c r="F40" i="5"/>
  <c r="E40" i="5"/>
  <c r="B40" i="5"/>
  <c r="I39" i="5"/>
  <c r="H39" i="5"/>
  <c r="G39" i="5"/>
  <c r="F39" i="5"/>
  <c r="E39" i="5"/>
  <c r="B39" i="5"/>
  <c r="I38" i="5"/>
  <c r="H38" i="5"/>
  <c r="G38" i="5"/>
  <c r="F38" i="5"/>
  <c r="E38" i="5"/>
  <c r="B38" i="5"/>
  <c r="I37" i="5"/>
  <c r="H37" i="5"/>
  <c r="G37" i="5"/>
  <c r="F37" i="5"/>
  <c r="E37" i="5"/>
  <c r="B37" i="5"/>
  <c r="I36" i="5"/>
  <c r="H36" i="5"/>
  <c r="G36" i="5"/>
  <c r="F36" i="5"/>
  <c r="E36" i="5"/>
  <c r="B36" i="5"/>
  <c r="I35" i="5"/>
  <c r="H35" i="5"/>
  <c r="G35" i="5"/>
  <c r="F35" i="5"/>
  <c r="E35" i="5"/>
  <c r="B35" i="5"/>
  <c r="I34" i="5"/>
  <c r="H34" i="5"/>
  <c r="G34" i="5"/>
  <c r="F34" i="5"/>
  <c r="E34" i="5"/>
  <c r="B34" i="5"/>
  <c r="I33" i="5"/>
  <c r="H33" i="5"/>
  <c r="G33" i="5"/>
  <c r="F33" i="5"/>
  <c r="E33" i="5"/>
  <c r="B33" i="5"/>
  <c r="I32" i="5"/>
  <c r="H32" i="5"/>
  <c r="G32" i="5"/>
  <c r="F32" i="5"/>
  <c r="E32" i="5"/>
  <c r="B32" i="5"/>
  <c r="I31" i="5"/>
  <c r="H31" i="5"/>
  <c r="G31" i="5"/>
  <c r="F31" i="5"/>
  <c r="E31" i="5"/>
  <c r="B31" i="5"/>
  <c r="I30" i="5"/>
  <c r="H30" i="5"/>
  <c r="G30" i="5"/>
  <c r="F30" i="5"/>
  <c r="E30" i="5"/>
  <c r="B30" i="5"/>
  <c r="I29" i="5"/>
  <c r="H29" i="5"/>
  <c r="G29" i="5"/>
  <c r="F29" i="5"/>
  <c r="E29" i="5"/>
  <c r="B29" i="5"/>
  <c r="I28" i="5"/>
  <c r="H28" i="5"/>
  <c r="G28" i="5"/>
  <c r="F28" i="5"/>
  <c r="E28" i="5"/>
  <c r="B28" i="5"/>
  <c r="I27" i="5"/>
  <c r="H27" i="5"/>
  <c r="G27" i="5"/>
  <c r="F27" i="5"/>
  <c r="E27" i="5"/>
  <c r="B27" i="5"/>
  <c r="I26" i="5"/>
  <c r="H26" i="5"/>
  <c r="G26" i="5"/>
  <c r="F26" i="5"/>
  <c r="E26" i="5"/>
  <c r="B26" i="5"/>
  <c r="I25" i="5"/>
  <c r="H25" i="5"/>
  <c r="G25" i="5"/>
  <c r="F25" i="5"/>
  <c r="E25" i="5"/>
  <c r="B25" i="5"/>
  <c r="I24" i="5"/>
  <c r="H24" i="5"/>
  <c r="G24" i="5"/>
  <c r="F24" i="5"/>
  <c r="E24" i="5"/>
  <c r="B24" i="5"/>
  <c r="I23" i="5"/>
  <c r="H23" i="5"/>
  <c r="G23" i="5"/>
  <c r="F23" i="5"/>
  <c r="E23" i="5"/>
  <c r="B23" i="5"/>
  <c r="I22" i="5"/>
  <c r="H22" i="5"/>
  <c r="G22" i="5"/>
  <c r="F22" i="5"/>
  <c r="E22" i="5"/>
  <c r="B22" i="5"/>
  <c r="I21" i="5"/>
  <c r="H21" i="5"/>
  <c r="G21" i="5"/>
  <c r="F21" i="5"/>
  <c r="E21" i="5"/>
  <c r="B21" i="5"/>
  <c r="I20" i="5"/>
  <c r="H20" i="5"/>
  <c r="G20" i="5"/>
  <c r="F20" i="5"/>
  <c r="E20" i="5"/>
  <c r="B20" i="5"/>
  <c r="I19" i="5"/>
  <c r="H19" i="5"/>
  <c r="G19" i="5"/>
  <c r="F19" i="5"/>
  <c r="E19" i="5"/>
  <c r="B19" i="5"/>
  <c r="I18" i="5"/>
  <c r="H18" i="5"/>
  <c r="G18" i="5"/>
  <c r="F18" i="5"/>
  <c r="E18" i="5"/>
  <c r="B18" i="5"/>
  <c r="I17" i="5"/>
  <c r="H17" i="5"/>
  <c r="G17" i="5"/>
  <c r="F17" i="5"/>
  <c r="E17" i="5"/>
  <c r="B17" i="5"/>
  <c r="I16" i="5"/>
  <c r="H16" i="5"/>
  <c r="G16" i="5"/>
  <c r="F16" i="5"/>
  <c r="E16" i="5"/>
  <c r="B16" i="5"/>
  <c r="I15" i="5"/>
  <c r="H15" i="5"/>
  <c r="G15" i="5"/>
  <c r="F15" i="5"/>
  <c r="E15" i="5"/>
  <c r="B15" i="5"/>
  <c r="I14" i="5"/>
  <c r="H14" i="5"/>
  <c r="G14" i="5"/>
  <c r="F14" i="5"/>
  <c r="E14" i="5"/>
  <c r="B14" i="5"/>
  <c r="I13" i="5"/>
  <c r="H13" i="5"/>
  <c r="G13" i="5"/>
  <c r="F13" i="5"/>
  <c r="E13" i="5"/>
  <c r="B13" i="5"/>
  <c r="I12" i="5"/>
  <c r="H12" i="5"/>
  <c r="G12" i="5"/>
  <c r="F12" i="5"/>
  <c r="E12" i="5"/>
  <c r="B12" i="5"/>
  <c r="I11" i="5"/>
  <c r="H11" i="5"/>
  <c r="G11" i="5"/>
  <c r="F11" i="5"/>
  <c r="E11" i="5"/>
  <c r="B11" i="5"/>
  <c r="I10" i="5"/>
  <c r="H10" i="5"/>
  <c r="G10" i="5"/>
  <c r="F10" i="5"/>
  <c r="E10" i="5"/>
  <c r="B10" i="5"/>
  <c r="I9" i="5"/>
  <c r="H9" i="5"/>
  <c r="G9" i="5"/>
  <c r="F9" i="5"/>
  <c r="E9" i="5"/>
  <c r="B9" i="5"/>
  <c r="I8" i="5"/>
  <c r="H8" i="5"/>
  <c r="G8" i="5"/>
  <c r="F8" i="5"/>
  <c r="E8" i="5"/>
  <c r="B8" i="5"/>
  <c r="I7" i="5"/>
  <c r="H7" i="5"/>
  <c r="G7" i="5"/>
  <c r="F7" i="5"/>
  <c r="E7" i="5"/>
  <c r="B7" i="5"/>
  <c r="I6" i="5"/>
  <c r="H6" i="5"/>
  <c r="G6" i="5"/>
  <c r="F6" i="5"/>
  <c r="E6" i="5"/>
  <c r="B6" i="5"/>
  <c r="I5" i="5"/>
  <c r="H5" i="5"/>
  <c r="G5" i="5"/>
  <c r="F5" i="5"/>
  <c r="E5" i="5"/>
  <c r="B5" i="5"/>
  <c r="I4" i="5"/>
  <c r="H4" i="5"/>
  <c r="G4" i="5"/>
  <c r="F4" i="5"/>
  <c r="E4" i="5"/>
  <c r="B4" i="5"/>
  <c r="I3" i="5"/>
  <c r="H3" i="5"/>
  <c r="G3" i="5"/>
  <c r="F3" i="5"/>
  <c r="E3" i="5"/>
  <c r="B3" i="5"/>
  <c r="I2" i="5"/>
  <c r="H2" i="5"/>
  <c r="G2" i="5"/>
  <c r="F2" i="5"/>
  <c r="E2" i="5"/>
  <c r="G3" i="4"/>
  <c r="F3" i="4"/>
  <c r="E3" i="4"/>
  <c r="D3" i="4"/>
  <c r="C3" i="4"/>
  <c r="F8" i="3"/>
  <c r="E8" i="3"/>
  <c r="F7" i="3"/>
  <c r="E7" i="3"/>
  <c r="E6" i="3"/>
  <c r="F6" i="3" s="1"/>
  <c r="E5" i="3"/>
  <c r="F5" i="3" s="1"/>
  <c r="E4" i="3"/>
  <c r="F4" i="3" s="1"/>
</calcChain>
</file>

<file path=xl/sharedStrings.xml><?xml version="1.0" encoding="utf-8"?>
<sst xmlns="http://schemas.openxmlformats.org/spreadsheetml/2006/main" count="90" uniqueCount="83">
  <si>
    <t>AJUSTES</t>
  </si>
  <si>
    <t>PARÂMETROS</t>
  </si>
  <si>
    <t>Ano de referência (gráfico de presenças)</t>
  </si>
  <si>
    <t>Este arquivo acompanha UM paciente. Para outro paciente, faça uma cópia do arquivo (Arquivo → Salvar como) e recomece as Metas e Sessões.</t>
  </si>
  <si>
    <t>METAS TERAPÊUTICAS  ·  defina até 5 metas (escala 0 a 10)</t>
  </si>
  <si>
    <t>Dê um nome curto a cada meta, anote como será medida e as pontuações inicial e alvo (0 a 10, quanto maior, melhor). As duas últimas colunas calculam sozinhas.</t>
  </si>
  <si>
    <t>Meta (nome curto)</t>
  </si>
  <si>
    <t>Como será medida</t>
  </si>
  <si>
    <t>Pontuação inicial (0–10)</t>
  </si>
  <si>
    <t>Alvo (0–10)</t>
  </si>
  <si>
    <t>Pontuação atual (auto)</t>
  </si>
  <si>
    <t>Situação (auto)</t>
  </si>
  <si>
    <t>Independência no banho</t>
  </si>
  <si>
    <t>Escala 0–10 (0 = dependente, 10 = independente)</t>
  </si>
  <si>
    <t>Preparo de refeições simples</t>
  </si>
  <si>
    <t>Escala 0–10 de desempenho observado</t>
  </si>
  <si>
    <t>Regulação emocional na rotina</t>
  </si>
  <si>
    <t>Escala 0–10 por autorrelato</t>
  </si>
  <si>
    <t>SESSÕES  ·  registre cada sessão e pontue as metas</t>
  </si>
  <si>
    <t>Preencha data, presença e a pontuação (0–10) de cada meta trabalhada. Os títulos das colunas de meta seguem a aba Metas automaticamente.</t>
  </si>
  <si>
    <t>Data</t>
  </si>
  <si>
    <t>Presença</t>
  </si>
  <si>
    <t>Atividades / intervenções</t>
  </si>
  <si>
    <t>Observações clínicas</t>
  </si>
  <si>
    <t>Realizada</t>
  </si>
  <si>
    <t>Avaliação inicial; definição do plano de metas</t>
  </si>
  <si>
    <t>Treino de AVD no banheiro</t>
  </si>
  <si>
    <t>Treino de AVD + orientação à família</t>
  </si>
  <si>
    <t>Falta</t>
  </si>
  <si>
    <t>Paciente adoeceu</t>
  </si>
  <si>
    <t>Preparo de lanche supervisionado</t>
  </si>
  <si>
    <t>Preparo de refeição completa</t>
  </si>
  <si>
    <t>Estratégias de regulação no cotidiano</t>
  </si>
  <si>
    <t>Revisão do plano; ganhos mantidos</t>
  </si>
  <si>
    <t>Considerar novo alvo para a meta 2</t>
  </si>
  <si>
    <t>Sessão</t>
  </si>
  <si>
    <t>Média geral</t>
  </si>
  <si>
    <t>Meta</t>
  </si>
  <si>
    <t>Início</t>
  </si>
  <si>
    <t>Agora</t>
  </si>
  <si>
    <t>Mês</t>
  </si>
  <si>
    <t>Realizadas</t>
  </si>
  <si>
    <t>Faltas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</si>
  <si>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</si>
  <si>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</si>
  <si>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</si>
  <si>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</si>
  <si>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</si>
  <si>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</si>
  <si>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</si>
  <si>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</si>
  <si>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</si>
  <si>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</si>
  <si>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</si>
  <si>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</si>
  <si>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PAINEL DE EVOLUÇÃO DO TRATAMENTO</t>
  </si>
  <si>
    <t>Daniel Júlio · Terapeuta Ocupacional · danieljulio.com.br</t>
  </si>
  <si>
    <t>Paciente  →</t>
  </si>
  <si>
    <t>Paciente Exemplo</t>
  </si>
  <si>
    <t>Início  →</t>
  </si>
  <si>
    <t>SESSÕES REALIZADAS</t>
  </si>
  <si>
    <t>FALTAS</t>
  </si>
  <si>
    <t>ADESÃO</t>
  </si>
  <si>
    <t>DIAS EM TRATAMENTO</t>
  </si>
  <si>
    <t>METAS ATIVAS</t>
  </si>
  <si>
    <t>METAS ALCANÇADAS</t>
  </si>
  <si>
    <t>PONTUAÇÃO MÉDIA (0–10)</t>
  </si>
  <si>
    <t>EVOLUÇÃO DESDE O INÍCIO</t>
  </si>
  <si>
    <t>EVOLUÇÃO DE TRATAMENTO</t>
  </si>
  <si>
    <t>Metas terapêuticas, pontuação por sessão e painel de evolução · Daniel Júlio · danieljulio.com.br</t>
  </si>
  <si>
    <t>Como usar (4 passos):</t>
  </si>
  <si>
    <t>Metas</t>
  </si>
  <si>
    <t>Defina até 5 metas com pontuação inicial e alvo (0 a 10, quanto maior, melhor).</t>
  </si>
  <si>
    <t>Sessões</t>
  </si>
  <si>
    <t>A cada sessão, registre a presença e pontue as metas trabalhadas.</t>
  </si>
  <si>
    <t>Painel</t>
  </si>
  <si>
    <t>Veja adesão, metas alcançadas, radar início × agora e a curva de evolução.</t>
  </si>
  <si>
    <t>Novo paciente</t>
  </si>
  <si>
    <t>Este arquivo acompanha 1 paciente. Para outro, faça uma cópia (Arquivo → Salvar como).</t>
  </si>
  <si>
    <t>Legenda:</t>
  </si>
  <si>
    <t>Células claras como esta  →  são as que você preenche.</t>
  </si>
  <si>
    <t>Células cinza e escuras  →  automáticas. Estão protegidas para nada se desconfigurar.</t>
  </si>
  <si>
    <t>Dica: a proteção não usa senha (Revisão → Desproteger Planilha libera tudo). Compatível com Excel (Office 365), LibreOffice e Google Planilhas. Uso clínico-educacional; os dados ficam somente no seu arquivo.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</si>
</sst>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.0;\-0.0;0.0"/>
  </numFmts>
  <fonts count="24" x14ac:knownFonts="1">
    <font>
      <sz val="11"/>
      <color theme="1"/>
      <name val="Aptos Narrow"/>
      <family val="2"/>
      <scheme val="minor"/>
    </font>
    <font>
      <sz val="10"/>
      <color rgb="FF2D343A"/>
      <name val="Segoe UI"/>
      <family val="2"/>
    </font>
    <font>
      <b/>
      <sz val="14"/>
      <color rgb="FFECEFF1"/>
      <name val="Segoe UI"/>
      <family val="2"/>
    </font>
    <font>
      <b/>
      <sz val="10"/>
      <color rgb="FF2D343A"/>
      <name val="Segoe UI"/>
      <family val="2"/>
    </font>
    <font>
      <b/>
      <sz val="10"/>
      <color rgb="FFC9A55A"/>
      <name val="Segoe UI"/>
      <family val="2"/>
    </font>
    <font>
      <sz val="10"/>
      <color rgb="FF7A828A"/>
      <name val="Segoe UI"/>
      <family val="2"/>
    </font>
    <font>
      <i/>
      <sz val="10"/>
      <color rgb="FF7A828A"/>
      <name val="Segoe UI"/>
      <family val="2"/>
    </font>
    <font>
      <b/>
      <sz val="10"/>
      <color rgb="FFE2C07A"/>
      <name val="Segoe UI"/>
      <family val="2"/>
    </font>
    <font>
      <sz val="10"/>
      <color rgb="FFECEFF1"/>
      <name val="Segoe UI"/>
      <family val="2"/>
    </font>
    <font>
      <b/>
      <sz val="16"/>
      <color rgb="FFE2C07A"/>
      <name val="Segoe UI"/>
      <family val="2"/>
    </font>
    <font>
      <sz val="9"/>
      <color rgb="FF7A828A"/>
      <name val="Segoe UI"/>
      <family val="2"/>
    </font>
    <font>
      <b/>
      <sz val="10"/>
      <color rgb="FFECEFF1"/>
      <name val="Segoe UI"/>
      <family val="2"/>
    </font>
    <font>
      <b/>
      <sz val="8"/>
      <color rgb="FF7A828A"/>
      <name val="Segoe UI"/>
      <family val="2"/>
    </font>
    <font>
      <b/>
      <sz val="17"/>
      <color rgb="FFECEFF1"/>
      <name val="Segoe UI"/>
      <family val="2"/>
    </font>
    <font>
      <b/>
      <sz val="17"/>
      <color rgb="FF7FC79A"/>
      <name val="Segoe UI"/>
      <family val="2"/>
    </font>
    <font>
      <b/>
      <sz val="17"/>
      <color rgb="FFE58E7E"/>
      <name val="Segoe UI"/>
      <family val="2"/>
    </font>
    <font>
      <b/>
      <sz val="17"/>
      <color rgb="FFE2C07A"/>
      <name val="Segoe UI"/>
      <family val="2"/>
    </font>
    <font>
      <sz val="10.5"/>
      <color rgb="FF2D343A"/>
      <name val="Segoe UI"/>
      <family val="2"/>
    </font>
    <font>
      <b/>
      <sz val="22"/>
      <color rgb="FF2D343A"/>
      <name val="Segoe UI"/>
      <family val="2"/>
    </font>
    <font>
      <sz val="10.5"/>
      <color rgb="FF7A828A"/>
      <name val="Segoe UI"/>
      <family val="2"/>
    </font>
    <font>
      <b/>
      <sz val="10.5"/>
      <color rgb="FF2D343A"/>
      <name val="Segoe UI"/>
      <family val="2"/>
    </font>
    <font>
      <b/>
      <sz val="12"/>
      <color rgb="FF2D343A"/>
      <name val="Segoe UI"/>
      <family val="2"/>
    </font>
    <font>
      <b/>
      <sz val="12"/>
      <color rgb="FFFFFFFF"/>
      <name val="Segoe UI"/>
      <family val="2"/>
    </font>
    <font>
      <i/>
      <sz val="10.5"/>
      <color rgb="FF7A828A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  <fill>
      <patternFill patternType="solid">
        <fgColor rgb="FF181C20"/>
        <bgColor indexed="64"/>
      </patternFill>
    </fill>
    <fill>
      <patternFill patternType="solid">
        <fgColor rgb="FFFFF6DF"/>
        <bgColor indexed="64"/>
      </patternFill>
    </fill>
    <fill>
      <patternFill patternType="solid">
        <fgColor rgb="FF20262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4F5"/>
        <bgColor indexed="64"/>
      </patternFill>
    </fill>
    <fill>
      <patternFill patternType="solid">
        <fgColor rgb="FFC9A55A"/>
        <bgColor indexed="64"/>
      </patternFill>
    </fill>
  </fills>
  <borders count="12">
    <border>
      <left/>
      <right/>
      <top/>
      <bottom/>
      <diagonal/>
    </border>
    <border>
      <left style="thin">
        <color rgb="FFC9A55A"/>
      </left>
      <right style="thin">
        <color rgb="FFC9A55A"/>
      </right>
      <top style="thin">
        <color rgb="FFC9A55A"/>
      </top>
      <bottom style="thin">
        <color rgb="FFC9A55A"/>
      </bottom>
      <diagonal/>
    </border>
    <border>
      <left style="thin">
        <color rgb="FFE2E5E8"/>
      </left>
      <right style="thin">
        <color rgb="FFE2E5E8"/>
      </right>
      <top style="thin">
        <color rgb="FFE2E5E8"/>
      </top>
      <bottom style="thin">
        <color rgb="FFE2E5E8"/>
      </bottom>
      <diagonal/>
    </border>
    <border>
      <left style="thin">
        <color rgb="FF2E353C"/>
      </left>
      <right/>
      <top style="thin">
        <color rgb="FF2E353C"/>
      </top>
      <bottom style="thin">
        <color rgb="FF2E353C"/>
      </bottom>
      <diagonal/>
    </border>
    <border>
      <left/>
      <right style="thin">
        <color rgb="FF2E353C"/>
      </right>
      <top style="thin">
        <color rgb="FF2E353C"/>
      </top>
      <bottom style="thin">
        <color rgb="FF2E353C"/>
      </bottom>
      <diagonal/>
    </border>
    <border>
      <left style="thin">
        <color rgb="FF2E353C"/>
      </left>
      <right/>
      <top style="thin">
        <color rgb="FF2E353C"/>
      </top>
      <bottom/>
      <diagonal/>
    </border>
    <border>
      <left/>
      <right style="thin">
        <color rgb="FF2E353C"/>
      </right>
      <top style="thin">
        <color rgb="FF2E353C"/>
      </top>
      <bottom/>
      <diagonal/>
    </border>
    <border>
      <left style="thin">
        <color rgb="FF2E353C"/>
      </left>
      <right/>
      <top/>
      <bottom style="thin">
        <color rgb="FF2E353C"/>
      </bottom>
      <diagonal/>
    </border>
    <border>
      <left/>
      <right style="thin">
        <color rgb="FF2E353C"/>
      </right>
      <top/>
      <bottom style="thin">
        <color rgb="FF2E353C"/>
      </bottom>
      <diagonal/>
    </border>
    <border>
      <left style="thin">
        <color rgb="FFC9A55A"/>
      </left>
      <right/>
      <top/>
      <bottom/>
      <diagonal/>
    </border>
    <border>
      <left style="thin">
        <color rgb="FFD0D5D9"/>
      </left>
      <right style="thin">
        <color rgb="FFD0D5D9"/>
      </right>
      <top style="thin">
        <color rgb="FFD0D5D9"/>
      </top>
      <bottom style="thin">
        <color rgb="FFD0D5D9"/>
      </bottom>
      <diagonal/>
    </border>
    <border>
      <left style="thin">
        <color rgb="FFD0D5D9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4" fillId="2" borderId="0" xfId="0" applyFont="1" applyFill="1"/>
    <xf numFmtId="0" fontId="3" fillId="4" borderId="1" xfId="0" applyFont="1" applyFill="1" applyBorder="1" applyProtection="1">
      <protection locked="0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7" fillId="5" borderId="0" xfId="0" applyFont="1" applyFill="1" applyAlignment="1">
      <alignment horizontal="center"/>
    </xf>
    <xf numFmtId="0" fontId="1" fillId="6" borderId="2" xfId="0" applyFont="1" applyFill="1" applyBorder="1" applyProtection="1">
      <protection locked="0"/>
    </xf>
    <xf numFmtId="164" fontId="1" fillId="6" borderId="2" xfId="0" applyNumberFormat="1" applyFont="1" applyFill="1" applyBorder="1" applyProtection="1">
      <protection locked="0"/>
    </xf>
    <xf numFmtId="164" fontId="5" fillId="7" borderId="2" xfId="0" applyNumberFormat="1" applyFont="1" applyFill="1" applyBorder="1"/>
    <xf numFmtId="0" fontId="5" fillId="7" borderId="2" xfId="0" applyFont="1" applyFill="1" applyBorder="1"/>
    <xf numFmtId="14" fontId="1" fillId="6" borderId="2" xfId="0" applyNumberFormat="1" applyFont="1" applyFill="1" applyBorder="1" applyProtection="1">
      <protection locked="0"/>
    </xf>
    <xf numFmtId="0" fontId="8" fillId="3" borderId="0" xfId="0" applyFont="1" applyFill="1"/>
    <xf numFmtId="0" fontId="9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1" fillId="3" borderId="0" xfId="0" applyFont="1" applyFill="1" applyAlignment="1">
      <alignment horizontal="right"/>
    </xf>
    <xf numFmtId="0" fontId="3" fillId="4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14" fontId="3" fillId="4" borderId="1" xfId="0" applyNumberFormat="1" applyFont="1" applyFill="1" applyBorder="1" applyAlignment="1" applyProtection="1">
      <alignment horizontal="center"/>
      <protection locked="0"/>
    </xf>
    <xf numFmtId="0" fontId="12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3" fontId="14" fillId="5" borderId="5" xfId="0" applyNumberFormat="1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3" fontId="15" fillId="5" borderId="5" xfId="0" applyNumberFormat="1" applyFont="1" applyFill="1" applyBorder="1" applyAlignment="1">
      <alignment horizontal="center" vertical="center"/>
    </xf>
    <xf numFmtId="9" fontId="16" fillId="5" borderId="5" xfId="0" applyNumberFormat="1" applyFont="1" applyFill="1" applyBorder="1" applyAlignment="1">
      <alignment horizontal="center" vertical="center"/>
    </xf>
    <xf numFmtId="3" fontId="13" fillId="5" borderId="5" xfId="0" applyNumberFormat="1" applyFont="1" applyFill="1" applyBorder="1" applyAlignment="1">
      <alignment horizontal="center" vertical="center"/>
    </xf>
    <xf numFmtId="164" fontId="16" fillId="5" borderId="5" xfId="0" applyNumberFormat="1" applyFont="1" applyFill="1" applyBorder="1" applyAlignment="1">
      <alignment horizontal="center" vertical="center"/>
    </xf>
    <xf numFmtId="165" fontId="16" fillId="5" borderId="5" xfId="0" applyNumberFormat="1" applyFont="1" applyFill="1" applyBorder="1" applyAlignment="1">
      <alignment horizontal="center" vertical="center"/>
    </xf>
    <xf numFmtId="0" fontId="17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17" fillId="8" borderId="0" xfId="0" applyFont="1" applyFill="1"/>
    <xf numFmtId="0" fontId="20" fillId="2" borderId="0" xfId="0" applyFont="1" applyFill="1"/>
    <xf numFmtId="0" fontId="21" fillId="2" borderId="0" xfId="0" applyFont="1" applyFill="1"/>
    <xf numFmtId="0" fontId="22" fillId="8" borderId="0" xfId="0" applyFont="1" applyFill="1" applyAlignment="1">
      <alignment horizontal="center"/>
    </xf>
    <xf numFmtId="0" fontId="17" fillId="4" borderId="1" xfId="0" applyFont="1" applyFill="1" applyBorder="1"/>
    <xf numFmtId="0" fontId="17" fillId="2" borderId="9" xfId="0" applyFont="1" applyFill="1" applyBorder="1"/>
    <xf numFmtId="0" fontId="17" fillId="7" borderId="10" xfId="0" applyFont="1" applyFill="1" applyBorder="1"/>
    <xf numFmtId="0" fontId="17" fillId="2" borderId="11" xfId="0" applyFont="1" applyFill="1" applyBorder="1"/>
    <xf numFmtId="0" fontId="23" fillId="2" borderId="0" xfId="0" applyFont="1" applyFill="1" applyAlignment="1">
      <alignment wrapText="1"/>
    </xf>
    <xf numFmtId="0" fontId="17" fillId="2" borderId="0" xfId="0" applyFont="1" applyFill="1" applyAlignment="1">
      <alignment wrapText="1"/>
    </xf>
  </cellXfs>
  <cellStyles count="1">
    <cellStyle name="Normal" xfId="0" builtinId="0"/>
  </cellStyles>
  <dxfs count="4">
    <dxf>
      <fill>
        <patternFill>
          <bgColor rgb="FFF3F4F5"/>
        </patternFill>
      </fill>
    </dxf>
    <dxf>
      <fill>
        <patternFill>
          <bgColor rgb="FFF9EBE9"/>
        </patternFill>
      </fill>
    </dxf>
    <dxf>
      <fill>
        <patternFill>
          <bgColor rgb="FFE8F4EC"/>
        </patternFill>
      </fill>
    </dxf>
    <dxf>
      <font>
        <b/>
        <i val="0"/>
        <color rgb="FF1F7A4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Pontuação média por sessão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Calc!$A$2</c:f>
              <c:strCache>
                <c:ptCount val="1"/>
                <c:pt idx="0">
                  <c:v>Sessão</c:v>
                </c:pt>
              </c:strCache>
            </c:strRef>
          </c:tx>
          <c:spPr>
            <a:ln w="31750">
              <a:solidFill>
                <a:srgbClr val="E2C07A"/>
              </a:solidFill>
            </a:ln>
          </c:spPr>
          <c:marker>
            <c:symbol val="none"/>
          </c:marker>
          <c:val>
            <c:numRef>
              <c:f>Calc!$A$3:$A$42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CA-45AD-B8C1-B76246EE5D3E}"/>
            </c:ext>
          </c:extLst>
        </c:ser>
        <c:ser>
          <c:idx val="1"/>
          <c:order val="1"/>
          <c:tx>
            <c:strRef>
              <c:f>Calc!$B$2</c:f>
              <c:strCache>
                <c:ptCount val="1"/>
                <c:pt idx="0">
                  <c:v>Média geral</c:v>
                </c:pt>
              </c:strCache>
            </c:strRef>
          </c:tx>
          <c:marker>
            <c:symbol val="none"/>
          </c:marker>
          <c:val>
            <c:numRef>
              <c:f>Calc!$B$3:$B$42</c:f>
              <c:numCache>
                <c:formatCode>General</c:formatCode>
                <c:ptCount val="40"/>
                <c:pt idx="0">
                  <c:v>3</c:v>
                </c:pt>
                <c:pt idx="1">
                  <c:v>3.3333333333333335</c:v>
                </c:pt>
                <c:pt idx="2">
                  <c:v>4</c:v>
                </c:pt>
                <c:pt idx="3">
                  <c:v>#N/A</c:v>
                </c:pt>
                <c:pt idx="4">
                  <c:v>4.333333333333333</c:v>
                </c:pt>
                <c:pt idx="5">
                  <c:v>5.333333333333333</c:v>
                </c:pt>
                <c:pt idx="6">
                  <c:v>5.666666666666667</c:v>
                </c:pt>
                <c:pt idx="7">
                  <c:v>6.333333333333333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CA-45AD-B8C1-B76246EE5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1508192"/>
        <c:axId val="1144251056"/>
      </c:lineChart>
      <c:catAx>
        <c:axId val="124150819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144251056"/>
        <c:crosses val="autoZero"/>
        <c:auto val="1"/>
        <c:lblAlgn val="ctr"/>
        <c:lblOffset val="100"/>
        <c:noMultiLvlLbl val="0"/>
      </c:catAx>
      <c:valAx>
        <c:axId val="1144251056"/>
        <c:scaling>
          <c:orientation val="minMax"/>
          <c:max val="10"/>
          <c:min val="0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241508192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Evolução por meta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Calc!$D$2</c:f>
              <c:strCache>
                <c:ptCount val="1"/>
                <c:pt idx="0">
                  <c:v>Sessão</c:v>
                </c:pt>
              </c:strCache>
            </c:strRef>
          </c:tx>
          <c:marker>
            <c:symbol val="none"/>
          </c:marker>
          <c:val>
            <c:numRef>
              <c:f>Calc!$D$3:$D$42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01-456E-9FA0-59048DBADEB8}"/>
            </c:ext>
          </c:extLst>
        </c:ser>
        <c:ser>
          <c:idx val="1"/>
          <c:order val="1"/>
          <c:tx>
            <c:strRef>
              <c:f>Calc!$E$2</c:f>
              <c:strCache>
                <c:ptCount val="1"/>
                <c:pt idx="0">
                  <c:v>Independência no banho</c:v>
                </c:pt>
              </c:strCache>
            </c:strRef>
          </c:tx>
          <c:marker>
            <c:symbol val="none"/>
          </c:marker>
          <c:val>
            <c:numRef>
              <c:f>Calc!$E$3:$E$42</c:f>
              <c:numCache>
                <c:formatCode>General</c:formatCode>
                <c:ptCount val="40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#N/A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01-456E-9FA0-59048DBADEB8}"/>
            </c:ext>
          </c:extLst>
        </c:ser>
        <c:ser>
          <c:idx val="2"/>
          <c:order val="2"/>
          <c:tx>
            <c:strRef>
              <c:f>Calc!$F$2</c:f>
              <c:strCache>
                <c:ptCount val="1"/>
                <c:pt idx="0">
                  <c:v>Preparo de refeições simples</c:v>
                </c:pt>
              </c:strCache>
            </c:strRef>
          </c:tx>
          <c:marker>
            <c:symbol val="none"/>
          </c:marker>
          <c:val>
            <c:numRef>
              <c:f>Calc!$F$3:$F$42</c:f>
              <c:numCache>
                <c:formatCode>General</c:formatCode>
                <c:ptCount val="40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#N/A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01-456E-9FA0-59048DBADEB8}"/>
            </c:ext>
          </c:extLst>
        </c:ser>
        <c:ser>
          <c:idx val="3"/>
          <c:order val="3"/>
          <c:tx>
            <c:strRef>
              <c:f>Calc!$G$2</c:f>
              <c:strCache>
                <c:ptCount val="1"/>
                <c:pt idx="0">
                  <c:v>Regulação emocional na rotina</c:v>
                </c:pt>
              </c:strCache>
            </c:strRef>
          </c:tx>
          <c:marker>
            <c:symbol val="none"/>
          </c:marker>
          <c:val>
            <c:numRef>
              <c:f>Calc!$G$3:$G$42</c:f>
              <c:numCache>
                <c:formatCode>General</c:formatCode>
                <c:ptCount val="40"/>
                <c:pt idx="0">
                  <c:v>4</c:v>
                </c:pt>
                <c:pt idx="1">
                  <c:v>4</c:v>
                </c:pt>
                <c:pt idx="2">
                  <c:v>5</c:v>
                </c:pt>
                <c:pt idx="3">
                  <c:v>#N/A</c:v>
                </c:pt>
                <c:pt idx="4">
                  <c:v>5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01-456E-9FA0-59048DBADEB8}"/>
            </c:ext>
          </c:extLst>
        </c:ser>
        <c:ser>
          <c:idx val="4"/>
          <c:order val="4"/>
          <c:tx>
            <c:strRef>
              <c:f>Calc!$H$2</c:f>
              <c:strCache>
                <c:ptCount val="1"/>
                <c:pt idx="0">
                  <c:v>Meta 4</c:v>
                </c:pt>
              </c:strCache>
            </c:strRef>
          </c:tx>
          <c:marker>
            <c:symbol val="none"/>
          </c:marker>
          <c:val>
            <c:numRef>
              <c:f>Calc!$H$3:$H$42</c:f>
              <c:numCache>
                <c:formatCode>General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01-456E-9FA0-59048DBADEB8}"/>
            </c:ext>
          </c:extLst>
        </c:ser>
        <c:ser>
          <c:idx val="5"/>
          <c:order val="5"/>
          <c:tx>
            <c:strRef>
              <c:f>Calc!$I$2</c:f>
              <c:strCache>
                <c:ptCount val="1"/>
                <c:pt idx="0">
                  <c:v>Meta 5</c:v>
                </c:pt>
              </c:strCache>
            </c:strRef>
          </c:tx>
          <c:marker>
            <c:symbol val="none"/>
          </c:marker>
          <c:val>
            <c:numRef>
              <c:f>Calc!$I$3:$I$42</c:f>
              <c:numCache>
                <c:formatCode>General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01-456E-9FA0-59048DBAD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5748768"/>
        <c:axId val="1144270736"/>
      </c:lineChart>
      <c:catAx>
        <c:axId val="132574876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144270736"/>
        <c:crosses val="autoZero"/>
        <c:auto val="1"/>
        <c:lblAlgn val="ctr"/>
        <c:lblOffset val="100"/>
        <c:noMultiLvlLbl val="0"/>
      </c:catAx>
      <c:valAx>
        <c:axId val="1144270736"/>
        <c:scaling>
          <c:orientation val="minMax"/>
          <c:max val="10"/>
          <c:min val="0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325748768"/>
        <c:crosses val="autoZero"/>
        <c:crossBetween val="between"/>
      </c:valAx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Metas: início × agora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Calc!$L$2</c:f>
              <c:strCache>
                <c:ptCount val="1"/>
                <c:pt idx="0">
                  <c:v>Início</c:v>
                </c:pt>
              </c:strCache>
            </c:strRef>
          </c:tx>
          <c:cat>
            <c:strRef>
              <c:f>Calc!$K$3:$K$7</c:f>
              <c:strCache>
                <c:ptCount val="3"/>
                <c:pt idx="0">
                  <c:v>Independência no banho</c:v>
                </c:pt>
                <c:pt idx="1">
                  <c:v>Preparo de refeições simples</c:v>
                </c:pt>
                <c:pt idx="2">
                  <c:v>Regulação emocional na rotina</c:v>
                </c:pt>
              </c:strCache>
            </c:strRef>
          </c:cat>
          <c:val>
            <c:numRef>
              <c:f>Calc!$L$3:$L$7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13-453E-965B-B32FB53A1561}"/>
            </c:ext>
          </c:extLst>
        </c:ser>
        <c:ser>
          <c:idx val="1"/>
          <c:order val="1"/>
          <c:tx>
            <c:strRef>
              <c:f>Calc!$M$2</c:f>
              <c:strCache>
                <c:ptCount val="1"/>
                <c:pt idx="0">
                  <c:v>Agora</c:v>
                </c:pt>
              </c:strCache>
            </c:strRef>
          </c:tx>
          <c:cat>
            <c:strRef>
              <c:f>Calc!$K$3:$K$7</c:f>
              <c:strCache>
                <c:ptCount val="3"/>
                <c:pt idx="0">
                  <c:v>Independência no banho</c:v>
                </c:pt>
                <c:pt idx="1">
                  <c:v>Preparo de refeições simples</c:v>
                </c:pt>
                <c:pt idx="2">
                  <c:v>Regulação emocional na rotina</c:v>
                </c:pt>
              </c:strCache>
            </c:strRef>
          </c:cat>
          <c:val>
            <c:numRef>
              <c:f>Calc!$M$3:$M$7</c:f>
              <c:numCache>
                <c:formatCode>General</c:formatCode>
                <c:ptCount val="5"/>
                <c:pt idx="0">
                  <c:v>6</c:v>
                </c:pt>
                <c:pt idx="1">
                  <c:v>7</c:v>
                </c:pt>
                <c:pt idx="2">
                  <c:v>6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13-453E-965B-B32FB53A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5753408"/>
        <c:axId val="1144276496"/>
      </c:radarChart>
      <c:catAx>
        <c:axId val="132575340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144276496"/>
        <c:crosses val="autoZero"/>
        <c:auto val="1"/>
        <c:lblAlgn val="ctr"/>
        <c:lblOffset val="100"/>
        <c:noMultiLvlLbl val="0"/>
      </c:catAx>
      <c:valAx>
        <c:axId val="1144276496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325753408"/>
        <c:crosses val="autoZero"/>
        <c:crossBetween val="between"/>
      </c:valAx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Presenças e faltas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Calc!$P$2</c:f>
              <c:strCache>
                <c:ptCount val="1"/>
                <c:pt idx="0">
                  <c:v>Realizadas</c:v>
                </c:pt>
              </c:strCache>
            </c:strRef>
          </c:tx>
          <c:spPr>
            <a:solidFill>
              <a:srgbClr val="7FC79A"/>
            </a:solidFill>
          </c:spPr>
          <c:invertIfNegative val="0"/>
          <c:cat>
            <c:strRef>
              <c:f>Calc!$O$3:$O$14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Calc!$P$3:$P$14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3D-4BC9-BF6E-5E11D1A02539}"/>
            </c:ext>
          </c:extLst>
        </c:ser>
        <c:ser>
          <c:idx val="1"/>
          <c:order val="1"/>
          <c:tx>
            <c:strRef>
              <c:f>Calc!$Q$2</c:f>
              <c:strCache>
                <c:ptCount val="1"/>
                <c:pt idx="0">
                  <c:v>Faltas</c:v>
                </c:pt>
              </c:strCache>
            </c:strRef>
          </c:tx>
          <c:spPr>
            <a:solidFill>
              <a:srgbClr val="E58E7E"/>
            </a:solidFill>
          </c:spPr>
          <c:invertIfNegative val="0"/>
          <c:cat>
            <c:strRef>
              <c:f>Calc!$O$3:$O$14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Calc!$Q$3:$Q$14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3D-4BC9-BF6E-5E11D1A02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5752944"/>
        <c:axId val="1144264496"/>
      </c:barChart>
      <c:catAx>
        <c:axId val="132575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144264496"/>
        <c:crosses val="autoZero"/>
        <c:auto val="1"/>
        <c:lblAlgn val="ctr"/>
        <c:lblOffset val="100"/>
        <c:noMultiLvlLbl val="0"/>
      </c:catAx>
      <c:valAx>
        <c:axId val="1144264496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325752944"/>
        <c:crosses val="autoZero"/>
        <c:crossBetween val="between"/>
      </c:valAx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14</xdr:row>
      <xdr:rowOff>142240</xdr:rowOff>
    </xdr:from>
    <xdr:to>
      <xdr:col>5</xdr:col>
      <xdr:colOff>673100</xdr:colOff>
      <xdr:row>29</xdr:row>
      <xdr:rowOff>142240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B049F23-DA50-72FF-A357-581A026425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838200</xdr:colOff>
      <xdr:row>14</xdr:row>
      <xdr:rowOff>142240</xdr:rowOff>
    </xdr:from>
    <xdr:to>
      <xdr:col>11</xdr:col>
      <xdr:colOff>172720</xdr:colOff>
      <xdr:row>29</xdr:row>
      <xdr:rowOff>142240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E5407D9-96D2-ADC1-6CC5-EA55F555AD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30</xdr:row>
      <xdr:rowOff>142240</xdr:rowOff>
    </xdr:from>
    <xdr:to>
      <xdr:col>5</xdr:col>
      <xdr:colOff>673100</xdr:colOff>
      <xdr:row>46</xdr:row>
      <xdr:rowOff>78740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3CF1182-3B9D-C399-7D9C-D3D08111F3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838200</xdr:colOff>
      <xdr:row>30</xdr:row>
      <xdr:rowOff>142240</xdr:rowOff>
    </xdr:from>
    <xdr:to>
      <xdr:col>11</xdr:col>
      <xdr:colOff>172720</xdr:colOff>
      <xdr:row>46</xdr:row>
      <xdr:rowOff>78740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2D846F1-613A-EEEE-697E-11AD1FDF5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8186E-2AD0-41ED-B6D0-888B17F325A4}">
  <sheetPr>
    <tabColor rgb="FFC9A55A"/>
  </sheetPr>
  <dimension ref="B2:H22"/>
  <sheetViews>
    <sheetView showGridLines="0" tabSelected="1" workbookViewId="0"/>
  </sheetViews>
  <sheetFormatPr defaultRowHeight="16.8" x14ac:dyDescent="0.4"/>
  <cols>
    <col min="1" max="1" width="3.77734375" style="35" customWidth="1"/>
    <col min="2" max="2" width="5.77734375" style="35" customWidth="1"/>
    <col min="3" max="3" width="15.77734375" style="35" customWidth="1"/>
    <col min="4" max="8" width="18.77734375" style="35" customWidth="1"/>
    <col min="9" max="16384" width="8.88671875" style="35"/>
  </cols>
  <sheetData>
    <row r="2" spans="2:8" ht="32.4" x14ac:dyDescent="0.7">
      <c r="B2" s="37" t="s">
        <v>68</v>
      </c>
      <c r="C2" s="36"/>
      <c r="D2" s="36"/>
      <c r="E2" s="36"/>
      <c r="F2" s="36"/>
      <c r="G2" s="36"/>
      <c r="H2" s="36"/>
    </row>
    <row r="3" spans="2:8" x14ac:dyDescent="0.4">
      <c r="B3" s="38" t="s">
        <v>69</v>
      </c>
      <c r="C3" s="36"/>
      <c r="D3" s="36"/>
      <c r="E3" s="36"/>
      <c r="F3" s="36"/>
      <c r="G3" s="36"/>
      <c r="H3" s="36"/>
    </row>
    <row r="4" spans="2:8" ht="4.05" customHeight="1" x14ac:dyDescent="0.4">
      <c r="B4" s="39"/>
      <c r="C4" s="39"/>
      <c r="D4" s="39"/>
    </row>
    <row r="6" spans="2:8" ht="19.2" x14ac:dyDescent="0.45">
      <c r="B6" s="41" t="s">
        <v>70</v>
      </c>
    </row>
    <row r="8" spans="2:8" ht="25.95" customHeight="1" x14ac:dyDescent="0.45">
      <c r="B8" s="42">
        <v>1</v>
      </c>
      <c r="C8" s="40" t="s">
        <v>71</v>
      </c>
      <c r="D8" s="36" t="s">
        <v>72</v>
      </c>
      <c r="E8" s="36"/>
      <c r="F8" s="36"/>
      <c r="G8" s="36"/>
      <c r="H8" s="36"/>
    </row>
    <row r="10" spans="2:8" ht="25.95" customHeight="1" x14ac:dyDescent="0.45">
      <c r="B10" s="42">
        <v>2</v>
      </c>
      <c r="C10" s="40" t="s">
        <v>73</v>
      </c>
      <c r="D10" s="36" t="s">
        <v>74</v>
      </c>
      <c r="E10" s="36"/>
      <c r="F10" s="36"/>
      <c r="G10" s="36"/>
      <c r="H10" s="36"/>
    </row>
    <row r="12" spans="2:8" ht="25.95" customHeight="1" x14ac:dyDescent="0.45">
      <c r="B12" s="42">
        <v>3</v>
      </c>
      <c r="C12" s="40" t="s">
        <v>75</v>
      </c>
      <c r="D12" s="36" t="s">
        <v>76</v>
      </c>
      <c r="E12" s="36"/>
      <c r="F12" s="36"/>
      <c r="G12" s="36"/>
      <c r="H12" s="36"/>
    </row>
    <row r="14" spans="2:8" ht="25.95" customHeight="1" x14ac:dyDescent="0.45">
      <c r="B14" s="42">
        <v>4</v>
      </c>
      <c r="C14" s="40" t="s">
        <v>77</v>
      </c>
      <c r="D14" s="36" t="s">
        <v>78</v>
      </c>
      <c r="E14" s="36"/>
      <c r="F14" s="36"/>
      <c r="G14" s="36"/>
      <c r="H14" s="36"/>
    </row>
    <row r="17" spans="2:8" x14ac:dyDescent="0.4">
      <c r="B17" s="40" t="s">
        <v>79</v>
      </c>
    </row>
    <row r="18" spans="2:8" x14ac:dyDescent="0.4">
      <c r="B18" s="43"/>
      <c r="C18" s="44" t="s">
        <v>80</v>
      </c>
      <c r="D18" s="36"/>
      <c r="E18" s="36"/>
      <c r="F18" s="36"/>
      <c r="G18" s="36"/>
      <c r="H18" s="36"/>
    </row>
    <row r="19" spans="2:8" x14ac:dyDescent="0.4">
      <c r="B19" s="45"/>
      <c r="C19" s="46" t="s">
        <v>81</v>
      </c>
      <c r="D19" s="36"/>
      <c r="E19" s="36"/>
      <c r="F19" s="36"/>
      <c r="G19" s="36"/>
      <c r="H19" s="36"/>
    </row>
    <row r="21" spans="2:8" x14ac:dyDescent="0.4">
      <c r="B21" s="47" t="s">
        <v>82</v>
      </c>
      <c r="C21" s="48"/>
      <c r="D21" s="48"/>
      <c r="E21" s="48"/>
      <c r="F21" s="48"/>
      <c r="G21" s="48"/>
      <c r="H21" s="48"/>
    </row>
    <row r="22" spans="2:8" x14ac:dyDescent="0.4">
      <c r="B22" s="48"/>
      <c r="C22" s="48"/>
      <c r="D22" s="48"/>
      <c r="E22" s="48"/>
      <c r="F22" s="48"/>
      <c r="G22" s="48"/>
      <c r="H22" s="48"/>
    </row>
  </sheetData>
  <sheetProtection sheet="1" objects="1" scenarios="1"/>
  <mergeCells count="9">
    <mergeCell ref="C18:H18"/>
    <mergeCell ref="C19:H19"/>
    <mergeCell ref="B21:H22"/>
    <mergeCell ref="B2:H2"/>
    <mergeCell ref="B3:H3"/>
    <mergeCell ref="D8:H8"/>
    <mergeCell ref="D10:H10"/>
    <mergeCell ref="D12:H12"/>
    <mergeCell ref="D14:H1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C034-7893-4EBF-BE21-41D1E010CE20}">
  <sheetPr>
    <tabColor rgb="FF181C20"/>
  </sheetPr>
  <dimension ref="A1:H13"/>
  <sheetViews>
    <sheetView showGridLines="0" workbookViewId="0">
      <selection sqref="A1:H1"/>
    </sheetView>
  </sheetViews>
  <sheetFormatPr defaultRowHeight="15" x14ac:dyDescent="0.35"/>
  <cols>
    <col min="1" max="8" width="15.33203125" style="16" customWidth="1"/>
    <col min="9" max="16384" width="8.88671875" style="16"/>
  </cols>
  <sheetData>
    <row r="1" spans="1:8" ht="34.049999999999997" customHeight="1" x14ac:dyDescent="0.55000000000000004">
      <c r="A1" s="17" t="s">
        <v>55</v>
      </c>
      <c r="B1" s="18"/>
      <c r="C1" s="18"/>
      <c r="D1" s="18"/>
      <c r="E1" s="18"/>
      <c r="F1" s="18"/>
      <c r="G1" s="18"/>
      <c r="H1" s="18"/>
    </row>
    <row r="2" spans="1:8" x14ac:dyDescent="0.35">
      <c r="A2" s="19" t="s">
        <v>56</v>
      </c>
      <c r="B2" s="18"/>
      <c r="C2" s="18"/>
      <c r="D2" s="18"/>
      <c r="E2" s="18"/>
      <c r="F2" s="18"/>
      <c r="G2" s="18"/>
      <c r="H2" s="18"/>
    </row>
    <row r="4" spans="1:8" ht="24" customHeight="1" x14ac:dyDescent="0.35">
      <c r="A4" s="20" t="s">
        <v>57</v>
      </c>
      <c r="B4" s="21" t="s">
        <v>58</v>
      </c>
      <c r="C4" s="22"/>
      <c r="D4" s="22"/>
      <c r="E4" s="20" t="s">
        <v>59</v>
      </c>
      <c r="F4" s="23">
        <v>46023</v>
      </c>
    </row>
    <row r="6" spans="1:8" x14ac:dyDescent="0.35">
      <c r="A6" s="24" t="s">
        <v>60</v>
      </c>
      <c r="B6" s="25"/>
      <c r="C6" s="24" t="s">
        <v>61</v>
      </c>
      <c r="D6" s="25"/>
      <c r="E6" s="24" t="s">
        <v>62</v>
      </c>
      <c r="F6" s="25"/>
      <c r="G6" s="24" t="s">
        <v>63</v>
      </c>
      <c r="H6" s="25"/>
    </row>
    <row r="7" spans="1:8" ht="22.05" customHeight="1" x14ac:dyDescent="0.35">
      <c r="A7" s="26">
        <f>COUNTIF(Sessões!$B$4:$B$203,"Realizada")</f>
        <v>7</v>
      </c>
      <c r="B7" s="27"/>
      <c r="C7" s="30">
        <f>COUNTIF(Sessões!$B$4:$B$203,"Falta")</f>
        <v>1</v>
      </c>
      <c r="D7" s="27"/>
      <c r="E7" s="31">
        <f>IF(COUNTIF(Sessões!$B$4:$B$203,"Realizada")+COUNTIF(Sessões!$B$4:$B$203,"Falta")=0,0,COUNTIF(Sessões!$B$4:$B$203,"Realizada")/(COUNTIF(Sessões!$B$4:$B$203,"Realizada")+COUNTIF(Sessões!$B$4:$B$203,"Falta")))</f>
        <v>0.875</v>
      </c>
      <c r="F7" s="27"/>
      <c r="G7" s="32">
        <f ca="1">IF($F$4="",0,TODAY()-$F$4)</f>
        <v>182</v>
      </c>
      <c r="H7" s="27"/>
    </row>
    <row r="8" spans="1:8" ht="7.95" customHeight="1" x14ac:dyDescent="0.35">
      <c r="A8" s="28"/>
      <c r="B8" s="29"/>
      <c r="C8" s="28"/>
      <c r="D8" s="29"/>
      <c r="E8" s="28"/>
      <c r="F8" s="29"/>
      <c r="G8" s="28"/>
      <c r="H8" s="29"/>
    </row>
    <row r="9" spans="1:8" ht="7.95" customHeight="1" x14ac:dyDescent="0.35"/>
    <row r="10" spans="1:8" x14ac:dyDescent="0.35">
      <c r="A10" s="24" t="s">
        <v>64</v>
      </c>
      <c r="B10" s="25"/>
      <c r="C10" s="24" t="s">
        <v>65</v>
      </c>
      <c r="D10" s="25"/>
      <c r="E10" s="24" t="s">
        <v>66</v>
      </c>
      <c r="F10" s="25"/>
      <c r="G10" s="24" t="s">
        <v>67</v>
      </c>
      <c r="H10" s="25"/>
    </row>
    <row r="11" spans="1:8" ht="22.05" customHeight="1" x14ac:dyDescent="0.35">
      <c r="A11" s="32">
        <f>COUNTIF(Metas!$A$4:$A$8,"?*")</f>
        <v>3</v>
      </c>
      <c r="B11" s="27"/>
      <c r="C11" s="26">
        <f>COUNTIF(Metas!$F$4:$F$8,"Alcançada")</f>
        <v>1</v>
      </c>
      <c r="D11" s="27"/>
      <c r="E11" s="33">
        <f>IFERROR(_xlfn.AGGREGATE(1,6,Calc!$M$3:$M$7),0)</f>
        <v>6.333333333333333</v>
      </c>
      <c r="F11" s="27"/>
      <c r="G11" s="34">
        <f>IFERROR(_xlfn.AGGREGATE(1,6,Calc!$M$3:$M$7)-_xlfn.AGGREGATE(1,6,Calc!$L$3:$L$7),0)</f>
        <v>3.333333333333333</v>
      </c>
      <c r="H11" s="27"/>
    </row>
    <row r="12" spans="1:8" ht="7.95" customHeight="1" x14ac:dyDescent="0.35">
      <c r="A12" s="28"/>
      <c r="B12" s="29"/>
      <c r="C12" s="28"/>
      <c r="D12" s="29"/>
      <c r="E12" s="28"/>
      <c r="F12" s="29"/>
      <c r="G12" s="28"/>
      <c r="H12" s="29"/>
    </row>
    <row r="13" spans="1:8" ht="10.050000000000001" customHeight="1" x14ac:dyDescent="0.35"/>
  </sheetData>
  <sheetProtection sheet="1" objects="1" scenarios="1"/>
  <mergeCells count="19">
    <mergeCell ref="G7:H8"/>
    <mergeCell ref="A10:B10"/>
    <mergeCell ref="A11:B12"/>
    <mergeCell ref="C10:D10"/>
    <mergeCell ref="C11:D12"/>
    <mergeCell ref="E10:F10"/>
    <mergeCell ref="E11:F12"/>
    <mergeCell ref="G10:H10"/>
    <mergeCell ref="G11:H12"/>
    <mergeCell ref="A1:H1"/>
    <mergeCell ref="A2:H2"/>
    <mergeCell ref="B4:D4"/>
    <mergeCell ref="A6:B6"/>
    <mergeCell ref="A7:B8"/>
    <mergeCell ref="C6:D6"/>
    <mergeCell ref="C7:D8"/>
    <mergeCell ref="E6:F6"/>
    <mergeCell ref="E7:F8"/>
    <mergeCell ref="G6:H6"/>
  </mergeCells>
  <dataValidations count="1">
    <dataValidation type="decimal" allowBlank="1" showInputMessage="1" showErrorMessage="1" errorTitle="Data inválida" error="Digite uma data. Ex.: 08/01/2026" promptTitle="Início do tratamento" prompt="Data da primeira sessão. Ex.: 08/01/2026" sqref="F4" xr:uid="{D217A04D-905A-4FB0-9399-664A3D564A47}">
      <formula1>43831</formula1>
      <formula2>51502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EAB4-3C4B-40FB-8B97-03DBF0D768B4}">
  <sheetPr>
    <tabColor rgb="FFB87333"/>
  </sheetPr>
  <dimension ref="A1:F8"/>
  <sheetViews>
    <sheetView showGridLines="0" workbookViewId="0">
      <selection sqref="A1:F1"/>
    </sheetView>
  </sheetViews>
  <sheetFormatPr defaultRowHeight="15" x14ac:dyDescent="0.35"/>
  <cols>
    <col min="1" max="1" width="28.77734375" style="1" customWidth="1"/>
    <col min="2" max="2" width="38.77734375" style="1" customWidth="1"/>
    <col min="3" max="3" width="15.77734375" style="1" customWidth="1"/>
    <col min="4" max="4" width="12.77734375" style="1" customWidth="1"/>
    <col min="5" max="6" width="14.77734375" style="1" customWidth="1"/>
    <col min="7" max="16384" width="8.88671875" style="1"/>
  </cols>
  <sheetData>
    <row r="1" spans="1:6" ht="30" customHeight="1" x14ac:dyDescent="0.45">
      <c r="A1" s="3" t="s">
        <v>4</v>
      </c>
      <c r="B1" s="4"/>
      <c r="C1" s="4"/>
      <c r="D1" s="4"/>
      <c r="E1" s="4"/>
      <c r="F1" s="4"/>
    </row>
    <row r="2" spans="1:6" x14ac:dyDescent="0.35">
      <c r="A2" s="7" t="s">
        <v>5</v>
      </c>
      <c r="B2" s="2"/>
      <c r="C2" s="2"/>
      <c r="D2" s="2"/>
      <c r="E2" s="2"/>
      <c r="F2" s="2"/>
    </row>
    <row r="3" spans="1:6" ht="22.05" customHeight="1" x14ac:dyDescent="0.35">
      <c r="A3" s="10" t="s">
        <v>6</v>
      </c>
      <c r="B3" s="10" t="s">
        <v>7</v>
      </c>
      <c r="C3" s="10" t="s">
        <v>8</v>
      </c>
      <c r="D3" s="10" t="s">
        <v>9</v>
      </c>
      <c r="E3" s="10" t="s">
        <v>10</v>
      </c>
      <c r="F3" s="10" t="s">
        <v>11</v>
      </c>
    </row>
    <row r="4" spans="1:6" x14ac:dyDescent="0.35">
      <c r="A4" s="11" t="s">
        <v>12</v>
      </c>
      <c r="B4" s="11" t="s">
        <v>13</v>
      </c>
      <c r="C4" s="12">
        <v>3</v>
      </c>
      <c r="D4" s="12">
        <v>8</v>
      </c>
      <c r="E4" s="13">
        <f>IF($A4="","",IFERROR(LOOKUP(9.99E+307,Sessões!C$4:C$203),$C4))</f>
        <v>6</v>
      </c>
      <c r="F4" s="14" t="str">
        <f>IF($A4="","",IF($E4&gt;=$D4,"Alcançada","Em andamento"))</f>
        <v>Em andamento</v>
      </c>
    </row>
    <row r="5" spans="1:6" x14ac:dyDescent="0.35">
      <c r="A5" s="11" t="s">
        <v>14</v>
      </c>
      <c r="B5" s="11" t="s">
        <v>15</v>
      </c>
      <c r="C5" s="12">
        <v>2</v>
      </c>
      <c r="D5" s="12">
        <v>7</v>
      </c>
      <c r="E5" s="13">
        <f>IF($A5="","",IFERROR(LOOKUP(9.99E+307,Sessões!D$4:D$203),$C5))</f>
        <v>7</v>
      </c>
      <c r="F5" s="14" t="str">
        <f>IF($A5="","",IF($E5&gt;=$D5,"Alcançada","Em andamento"))</f>
        <v>Alcançada</v>
      </c>
    </row>
    <row r="6" spans="1:6" x14ac:dyDescent="0.35">
      <c r="A6" s="11" t="s">
        <v>16</v>
      </c>
      <c r="B6" s="11" t="s">
        <v>17</v>
      </c>
      <c r="C6" s="12">
        <v>4</v>
      </c>
      <c r="D6" s="12">
        <v>8</v>
      </c>
      <c r="E6" s="13">
        <f>IF($A6="","",IFERROR(LOOKUP(9.99E+307,Sessões!E$4:E$203),$C6))</f>
        <v>6</v>
      </c>
      <c r="F6" s="14" t="str">
        <f>IF($A6="","",IF($E6&gt;=$D6,"Alcançada","Em andamento"))</f>
        <v>Em andamento</v>
      </c>
    </row>
    <row r="7" spans="1:6" x14ac:dyDescent="0.35">
      <c r="A7" s="11"/>
      <c r="B7" s="11"/>
      <c r="C7" s="12"/>
      <c r="D7" s="12"/>
      <c r="E7" s="13" t="str">
        <f>IF($A7="","",IFERROR(LOOKUP(9.99E+307,Sessões!F$4:F$203),$C7))</f>
        <v/>
      </c>
      <c r="F7" s="14" t="str">
        <f>IF($A7="","",IF($E7&gt;=$D7,"Alcançada","Em andamento"))</f>
        <v/>
      </c>
    </row>
    <row r="8" spans="1:6" x14ac:dyDescent="0.35">
      <c r="A8" s="11"/>
      <c r="B8" s="11"/>
      <c r="C8" s="12"/>
      <c r="D8" s="12"/>
      <c r="E8" s="13" t="str">
        <f>IF($A8="","",IFERROR(LOOKUP(9.99E+307,Sessões!G$4:G$203),$C8))</f>
        <v/>
      </c>
      <c r="F8" s="14" t="str">
        <f>IF($A8="","",IF($E8&gt;=$D8,"Alcançada","Em andamento"))</f>
        <v/>
      </c>
    </row>
  </sheetData>
  <sheetProtection sheet="1" objects="1" scenarios="1"/>
  <mergeCells count="2">
    <mergeCell ref="A1:F1"/>
    <mergeCell ref="A2:F2"/>
  </mergeCells>
  <conditionalFormatting sqref="F4:F8">
    <cfRule type="expression" dxfId="3" priority="1">
      <formula>$F4="Alcançada"</formula>
    </cfRule>
  </conditionalFormatting>
  <dataValidations count="1">
    <dataValidation type="decimal" allowBlank="1" showInputMessage="1" showErrorMessage="1" errorTitle="Pontuação inválida" error="Digite um número de 0 a 10. Ex.: 6 ou 6,5" promptTitle="Pontuação" prompt="De 0 a 10 — quanto maior, melhor. Pode usar meio ponto (ex.: 6,5)." sqref="C4:D8" xr:uid="{BAB4DB14-FA65-452D-AB3D-DE5F01F76EF8}">
      <formula1>0</formula1>
      <formula2>10</formula2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B9FA6-FA06-47D8-BC07-DED121B0F45E}">
  <sheetPr>
    <tabColor rgb="FF1F7A46"/>
  </sheetPr>
  <dimension ref="A1:I203"/>
  <sheetViews>
    <sheetView showGridLines="0" workbookViewId="0">
      <pane ySplit="3" topLeftCell="A4" activePane="bottomLeft" state="frozenSplit"/>
      <selection pane="bottomLeft" sqref="A1:I1"/>
    </sheetView>
  </sheetViews>
  <sheetFormatPr defaultRowHeight="15" x14ac:dyDescent="0.35"/>
  <cols>
    <col min="1" max="7" width="12.77734375" style="1" customWidth="1"/>
    <col min="8" max="9" width="32.77734375" style="1" customWidth="1"/>
    <col min="10" max="16384" width="8.88671875" style="1"/>
  </cols>
  <sheetData>
    <row r="1" spans="1:9" ht="30" customHeight="1" x14ac:dyDescent="0.45">
      <c r="A1" s="3" t="s">
        <v>18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7" t="s">
        <v>19</v>
      </c>
      <c r="B2" s="2"/>
      <c r="C2" s="2"/>
      <c r="D2" s="2"/>
      <c r="E2" s="2"/>
      <c r="F2" s="2"/>
      <c r="G2" s="2"/>
      <c r="H2" s="2"/>
      <c r="I2" s="2"/>
    </row>
    <row r="3" spans="1:9" ht="22.05" customHeight="1" x14ac:dyDescent="0.35">
      <c r="A3" s="10" t="s">
        <v>20</v>
      </c>
      <c r="B3" s="10" t="s">
        <v>21</v>
      </c>
      <c r="C3" s="10" t="str">
        <f>IF(Metas!$A$4="","Meta 1",Metas!$A$4)</f>
        <v>Independência no banho</v>
      </c>
      <c r="D3" s="10" t="str">
        <f>IF(Metas!$A$5="","Meta 2",Metas!$A$5)</f>
        <v>Preparo de refeições simples</v>
      </c>
      <c r="E3" s="10" t="str">
        <f>IF(Metas!$A$6="","Meta 3",Metas!$A$6)</f>
        <v>Regulação emocional na rotina</v>
      </c>
      <c r="F3" s="10" t="str">
        <f>IF(Metas!$A$7="","Meta 4",Metas!$A$7)</f>
        <v>Meta 4</v>
      </c>
      <c r="G3" s="10" t="str">
        <f>IF(Metas!$A$8="","Meta 5",Metas!$A$8)</f>
        <v>Meta 5</v>
      </c>
      <c r="H3" s="10" t="s">
        <v>22</v>
      </c>
      <c r="I3" s="10" t="s">
        <v>23</v>
      </c>
    </row>
    <row r="4" spans="1:9" x14ac:dyDescent="0.35">
      <c r="A4" s="15">
        <v>46030</v>
      </c>
      <c r="B4" s="11" t="s">
        <v>24</v>
      </c>
      <c r="C4" s="12">
        <v>3</v>
      </c>
      <c r="D4" s="12">
        <v>2</v>
      </c>
      <c r="E4" s="12">
        <v>4</v>
      </c>
      <c r="F4" s="12"/>
      <c r="G4" s="12"/>
      <c r="H4" s="11" t="s">
        <v>25</v>
      </c>
      <c r="I4" s="11"/>
    </row>
    <row r="5" spans="1:9" x14ac:dyDescent="0.35">
      <c r="A5" s="15">
        <v>46037</v>
      </c>
      <c r="B5" s="11" t="s">
        <v>24</v>
      </c>
      <c r="C5" s="12">
        <v>3</v>
      </c>
      <c r="D5" s="12">
        <v>3</v>
      </c>
      <c r="E5" s="12">
        <v>4</v>
      </c>
      <c r="F5" s="12"/>
      <c r="G5" s="12"/>
      <c r="H5" s="11" t="s">
        <v>26</v>
      </c>
      <c r="I5" s="11"/>
    </row>
    <row r="6" spans="1:9" x14ac:dyDescent="0.35">
      <c r="A6" s="15">
        <v>46044</v>
      </c>
      <c r="B6" s="11" t="s">
        <v>24</v>
      </c>
      <c r="C6" s="12">
        <v>4</v>
      </c>
      <c r="D6" s="12">
        <v>3</v>
      </c>
      <c r="E6" s="12">
        <v>5</v>
      </c>
      <c r="F6" s="12"/>
      <c r="G6" s="12"/>
      <c r="H6" s="11" t="s">
        <v>27</v>
      </c>
      <c r="I6" s="11"/>
    </row>
    <row r="7" spans="1:9" x14ac:dyDescent="0.35">
      <c r="A7" s="15">
        <v>46051</v>
      </c>
      <c r="B7" s="11" t="s">
        <v>28</v>
      </c>
      <c r="C7" s="12"/>
      <c r="D7" s="12"/>
      <c r="E7" s="12"/>
      <c r="F7" s="12"/>
      <c r="G7" s="12"/>
      <c r="H7" s="11"/>
      <c r="I7" s="11" t="s">
        <v>29</v>
      </c>
    </row>
    <row r="8" spans="1:9" x14ac:dyDescent="0.35">
      <c r="A8" s="15">
        <v>46058</v>
      </c>
      <c r="B8" s="11" t="s">
        <v>24</v>
      </c>
      <c r="C8" s="12">
        <v>4</v>
      </c>
      <c r="D8" s="12">
        <v>4</v>
      </c>
      <c r="E8" s="12">
        <v>5</v>
      </c>
      <c r="F8" s="12"/>
      <c r="G8" s="12"/>
      <c r="H8" s="11" t="s">
        <v>30</v>
      </c>
      <c r="I8" s="11"/>
    </row>
    <row r="9" spans="1:9" x14ac:dyDescent="0.35">
      <c r="A9" s="15">
        <v>46065</v>
      </c>
      <c r="B9" s="11" t="s">
        <v>24</v>
      </c>
      <c r="C9" s="12">
        <v>5</v>
      </c>
      <c r="D9" s="12">
        <v>5</v>
      </c>
      <c r="E9" s="12">
        <v>6</v>
      </c>
      <c r="F9" s="12"/>
      <c r="G9" s="12"/>
      <c r="H9" s="11" t="s">
        <v>31</v>
      </c>
      <c r="I9" s="11"/>
    </row>
    <row r="10" spans="1:9" x14ac:dyDescent="0.35">
      <c r="A10" s="15">
        <v>46072</v>
      </c>
      <c r="B10" s="11" t="s">
        <v>24</v>
      </c>
      <c r="C10" s="12">
        <v>5</v>
      </c>
      <c r="D10" s="12">
        <v>6</v>
      </c>
      <c r="E10" s="12">
        <v>6</v>
      </c>
      <c r="F10" s="12"/>
      <c r="G10" s="12"/>
      <c r="H10" s="11" t="s">
        <v>32</v>
      </c>
      <c r="I10" s="11"/>
    </row>
    <row r="11" spans="1:9" x14ac:dyDescent="0.35">
      <c r="A11" s="15">
        <v>46079</v>
      </c>
      <c r="B11" s="11" t="s">
        <v>24</v>
      </c>
      <c r="C11" s="12">
        <v>6</v>
      </c>
      <c r="D11" s="12">
        <v>7</v>
      </c>
      <c r="E11" s="12">
        <v>6</v>
      </c>
      <c r="F11" s="12"/>
      <c r="G11" s="12"/>
      <c r="H11" s="11" t="s">
        <v>33</v>
      </c>
      <c r="I11" s="11" t="s">
        <v>34</v>
      </c>
    </row>
    <row r="12" spans="1:9" x14ac:dyDescent="0.35">
      <c r="A12" s="15"/>
      <c r="B12" s="11"/>
      <c r="C12" s="12"/>
      <c r="D12" s="12"/>
      <c r="E12" s="12"/>
      <c r="F12" s="12"/>
      <c r="G12" s="12"/>
      <c r="H12" s="11"/>
      <c r="I12" s="11"/>
    </row>
    <row r="13" spans="1:9" x14ac:dyDescent="0.35">
      <c r="A13" s="15"/>
      <c r="B13" s="11"/>
      <c r="C13" s="12"/>
      <c r="D13" s="12"/>
      <c r="E13" s="12"/>
      <c r="F13" s="12"/>
      <c r="G13" s="12"/>
      <c r="H13" s="11"/>
      <c r="I13" s="11"/>
    </row>
    <row r="14" spans="1:9" x14ac:dyDescent="0.35">
      <c r="A14" s="15"/>
      <c r="B14" s="11"/>
      <c r="C14" s="12"/>
      <c r="D14" s="12"/>
      <c r="E14" s="12"/>
      <c r="F14" s="12"/>
      <c r="G14" s="12"/>
      <c r="H14" s="11"/>
      <c r="I14" s="11"/>
    </row>
    <row r="15" spans="1:9" x14ac:dyDescent="0.35">
      <c r="A15" s="15"/>
      <c r="B15" s="11"/>
      <c r="C15" s="12"/>
      <c r="D15" s="12"/>
      <c r="E15" s="12"/>
      <c r="F15" s="12"/>
      <c r="G15" s="12"/>
      <c r="H15" s="11"/>
      <c r="I15" s="11"/>
    </row>
    <row r="16" spans="1:9" x14ac:dyDescent="0.35">
      <c r="A16" s="15"/>
      <c r="B16" s="11"/>
      <c r="C16" s="12"/>
      <c r="D16" s="12"/>
      <c r="E16" s="12"/>
      <c r="F16" s="12"/>
      <c r="G16" s="12"/>
      <c r="H16" s="11"/>
      <c r="I16" s="11"/>
    </row>
    <row r="17" spans="1:9" x14ac:dyDescent="0.35">
      <c r="A17" s="15"/>
      <c r="B17" s="11"/>
      <c r="C17" s="12"/>
      <c r="D17" s="12"/>
      <c r="E17" s="12"/>
      <c r="F17" s="12"/>
      <c r="G17" s="12"/>
      <c r="H17" s="11"/>
      <c r="I17" s="11"/>
    </row>
    <row r="18" spans="1:9" x14ac:dyDescent="0.35">
      <c r="A18" s="15"/>
      <c r="B18" s="11"/>
      <c r="C18" s="12"/>
      <c r="D18" s="12"/>
      <c r="E18" s="12"/>
      <c r="F18" s="12"/>
      <c r="G18" s="12"/>
      <c r="H18" s="11"/>
      <c r="I18" s="11"/>
    </row>
    <row r="19" spans="1:9" x14ac:dyDescent="0.35">
      <c r="A19" s="15"/>
      <c r="B19" s="11"/>
      <c r="C19" s="12"/>
      <c r="D19" s="12"/>
      <c r="E19" s="12"/>
      <c r="F19" s="12"/>
      <c r="G19" s="12"/>
      <c r="H19" s="11"/>
      <c r="I19" s="11"/>
    </row>
    <row r="20" spans="1:9" x14ac:dyDescent="0.35">
      <c r="A20" s="15"/>
      <c r="B20" s="11"/>
      <c r="C20" s="12"/>
      <c r="D20" s="12"/>
      <c r="E20" s="12"/>
      <c r="F20" s="12"/>
      <c r="G20" s="12"/>
      <c r="H20" s="11"/>
      <c r="I20" s="11"/>
    </row>
    <row r="21" spans="1:9" x14ac:dyDescent="0.35">
      <c r="A21" s="15"/>
      <c r="B21" s="11"/>
      <c r="C21" s="12"/>
      <c r="D21" s="12"/>
      <c r="E21" s="12"/>
      <c r="F21" s="12"/>
      <c r="G21" s="12"/>
      <c r="H21" s="11"/>
      <c r="I21" s="11"/>
    </row>
    <row r="22" spans="1:9" x14ac:dyDescent="0.35">
      <c r="A22" s="15"/>
      <c r="B22" s="11"/>
      <c r="C22" s="12"/>
      <c r="D22" s="12"/>
      <c r="E22" s="12"/>
      <c r="F22" s="12"/>
      <c r="G22" s="12"/>
      <c r="H22" s="11"/>
      <c r="I22" s="11"/>
    </row>
    <row r="23" spans="1:9" x14ac:dyDescent="0.35">
      <c r="A23" s="15"/>
      <c r="B23" s="11"/>
      <c r="C23" s="12"/>
      <c r="D23" s="12"/>
      <c r="E23" s="12"/>
      <c r="F23" s="12"/>
      <c r="G23" s="12"/>
      <c r="H23" s="11"/>
      <c r="I23" s="11"/>
    </row>
    <row r="24" spans="1:9" x14ac:dyDescent="0.35">
      <c r="A24" s="15"/>
      <c r="B24" s="11"/>
      <c r="C24" s="12"/>
      <c r="D24" s="12"/>
      <c r="E24" s="12"/>
      <c r="F24" s="12"/>
      <c r="G24" s="12"/>
      <c r="H24" s="11"/>
      <c r="I24" s="11"/>
    </row>
    <row r="25" spans="1:9" x14ac:dyDescent="0.35">
      <c r="A25" s="15"/>
      <c r="B25" s="11"/>
      <c r="C25" s="12"/>
      <c r="D25" s="12"/>
      <c r="E25" s="12"/>
      <c r="F25" s="12"/>
      <c r="G25" s="12"/>
      <c r="H25" s="11"/>
      <c r="I25" s="11"/>
    </row>
    <row r="26" spans="1:9" x14ac:dyDescent="0.35">
      <c r="A26" s="15"/>
      <c r="B26" s="11"/>
      <c r="C26" s="12"/>
      <c r="D26" s="12"/>
      <c r="E26" s="12"/>
      <c r="F26" s="12"/>
      <c r="G26" s="12"/>
      <c r="H26" s="11"/>
      <c r="I26" s="11"/>
    </row>
    <row r="27" spans="1:9" x14ac:dyDescent="0.35">
      <c r="A27" s="15"/>
      <c r="B27" s="11"/>
      <c r="C27" s="12"/>
      <c r="D27" s="12"/>
      <c r="E27" s="12"/>
      <c r="F27" s="12"/>
      <c r="G27" s="12"/>
      <c r="H27" s="11"/>
      <c r="I27" s="11"/>
    </row>
    <row r="28" spans="1:9" x14ac:dyDescent="0.35">
      <c r="A28" s="15"/>
      <c r="B28" s="11"/>
      <c r="C28" s="12"/>
      <c r="D28" s="12"/>
      <c r="E28" s="12"/>
      <c r="F28" s="12"/>
      <c r="G28" s="12"/>
      <c r="H28" s="11"/>
      <c r="I28" s="11"/>
    </row>
    <row r="29" spans="1:9" x14ac:dyDescent="0.35">
      <c r="A29" s="15"/>
      <c r="B29" s="11"/>
      <c r="C29" s="12"/>
      <c r="D29" s="12"/>
      <c r="E29" s="12"/>
      <c r="F29" s="12"/>
      <c r="G29" s="12"/>
      <c r="H29" s="11"/>
      <c r="I29" s="11"/>
    </row>
    <row r="30" spans="1:9" x14ac:dyDescent="0.35">
      <c r="A30" s="15"/>
      <c r="B30" s="11"/>
      <c r="C30" s="12"/>
      <c r="D30" s="12"/>
      <c r="E30" s="12"/>
      <c r="F30" s="12"/>
      <c r="G30" s="12"/>
      <c r="H30" s="11"/>
      <c r="I30" s="11"/>
    </row>
    <row r="31" spans="1:9" x14ac:dyDescent="0.35">
      <c r="A31" s="15"/>
      <c r="B31" s="11"/>
      <c r="C31" s="12"/>
      <c r="D31" s="12"/>
      <c r="E31" s="12"/>
      <c r="F31" s="12"/>
      <c r="G31" s="12"/>
      <c r="H31" s="11"/>
      <c r="I31" s="11"/>
    </row>
    <row r="32" spans="1:9" x14ac:dyDescent="0.35">
      <c r="A32" s="15"/>
      <c r="B32" s="11"/>
      <c r="C32" s="12"/>
      <c r="D32" s="12"/>
      <c r="E32" s="12"/>
      <c r="F32" s="12"/>
      <c r="G32" s="12"/>
      <c r="H32" s="11"/>
      <c r="I32" s="11"/>
    </row>
    <row r="33" spans="1:9" x14ac:dyDescent="0.35">
      <c r="A33" s="15"/>
      <c r="B33" s="11"/>
      <c r="C33" s="12"/>
      <c r="D33" s="12"/>
      <c r="E33" s="12"/>
      <c r="F33" s="12"/>
      <c r="G33" s="12"/>
      <c r="H33" s="11"/>
      <c r="I33" s="11"/>
    </row>
    <row r="34" spans="1:9" x14ac:dyDescent="0.35">
      <c r="A34" s="15"/>
      <c r="B34" s="11"/>
      <c r="C34" s="12"/>
      <c r="D34" s="12"/>
      <c r="E34" s="12"/>
      <c r="F34" s="12"/>
      <c r="G34" s="12"/>
      <c r="H34" s="11"/>
      <c r="I34" s="11"/>
    </row>
    <row r="35" spans="1:9" x14ac:dyDescent="0.35">
      <c r="A35" s="15"/>
      <c r="B35" s="11"/>
      <c r="C35" s="12"/>
      <c r="D35" s="12"/>
      <c r="E35" s="12"/>
      <c r="F35" s="12"/>
      <c r="G35" s="12"/>
      <c r="H35" s="11"/>
      <c r="I35" s="11"/>
    </row>
    <row r="36" spans="1:9" x14ac:dyDescent="0.35">
      <c r="A36" s="15"/>
      <c r="B36" s="11"/>
      <c r="C36" s="12"/>
      <c r="D36" s="12"/>
      <c r="E36" s="12"/>
      <c r="F36" s="12"/>
      <c r="G36" s="12"/>
      <c r="H36" s="11"/>
      <c r="I36" s="11"/>
    </row>
    <row r="37" spans="1:9" x14ac:dyDescent="0.35">
      <c r="A37" s="15"/>
      <c r="B37" s="11"/>
      <c r="C37" s="12"/>
      <c r="D37" s="12"/>
      <c r="E37" s="12"/>
      <c r="F37" s="12"/>
      <c r="G37" s="12"/>
      <c r="H37" s="11"/>
      <c r="I37" s="11"/>
    </row>
    <row r="38" spans="1:9" x14ac:dyDescent="0.35">
      <c r="A38" s="15"/>
      <c r="B38" s="11"/>
      <c r="C38" s="12"/>
      <c r="D38" s="12"/>
      <c r="E38" s="12"/>
      <c r="F38" s="12"/>
      <c r="G38" s="12"/>
      <c r="H38" s="11"/>
      <c r="I38" s="11"/>
    </row>
    <row r="39" spans="1:9" x14ac:dyDescent="0.35">
      <c r="A39" s="15"/>
      <c r="B39" s="11"/>
      <c r="C39" s="12"/>
      <c r="D39" s="12"/>
      <c r="E39" s="12"/>
      <c r="F39" s="12"/>
      <c r="G39" s="12"/>
      <c r="H39" s="11"/>
      <c r="I39" s="11"/>
    </row>
    <row r="40" spans="1:9" x14ac:dyDescent="0.35">
      <c r="A40" s="15"/>
      <c r="B40" s="11"/>
      <c r="C40" s="12"/>
      <c r="D40" s="12"/>
      <c r="E40" s="12"/>
      <c r="F40" s="12"/>
      <c r="G40" s="12"/>
      <c r="H40" s="11"/>
      <c r="I40" s="11"/>
    </row>
    <row r="41" spans="1:9" x14ac:dyDescent="0.35">
      <c r="A41" s="15"/>
      <c r="B41" s="11"/>
      <c r="C41" s="12"/>
      <c r="D41" s="12"/>
      <c r="E41" s="12"/>
      <c r="F41" s="12"/>
      <c r="G41" s="12"/>
      <c r="H41" s="11"/>
      <c r="I41" s="11"/>
    </row>
    <row r="42" spans="1:9" x14ac:dyDescent="0.35">
      <c r="A42" s="15"/>
      <c r="B42" s="11"/>
      <c r="C42" s="12"/>
      <c r="D42" s="12"/>
      <c r="E42" s="12"/>
      <c r="F42" s="12"/>
      <c r="G42" s="12"/>
      <c r="H42" s="11"/>
      <c r="I42" s="11"/>
    </row>
    <row r="43" spans="1:9" x14ac:dyDescent="0.35">
      <c r="A43" s="15"/>
      <c r="B43" s="11"/>
      <c r="C43" s="12"/>
      <c r="D43" s="12"/>
      <c r="E43" s="12"/>
      <c r="F43" s="12"/>
      <c r="G43" s="12"/>
      <c r="H43" s="11"/>
      <c r="I43" s="11"/>
    </row>
    <row r="44" spans="1:9" x14ac:dyDescent="0.35">
      <c r="A44" s="15"/>
      <c r="B44" s="11"/>
      <c r="C44" s="12"/>
      <c r="D44" s="12"/>
      <c r="E44" s="12"/>
      <c r="F44" s="12"/>
      <c r="G44" s="12"/>
      <c r="H44" s="11"/>
      <c r="I44" s="11"/>
    </row>
    <row r="45" spans="1:9" x14ac:dyDescent="0.35">
      <c r="A45" s="15"/>
      <c r="B45" s="11"/>
      <c r="C45" s="12"/>
      <c r="D45" s="12"/>
      <c r="E45" s="12"/>
      <c r="F45" s="12"/>
      <c r="G45" s="12"/>
      <c r="H45" s="11"/>
      <c r="I45" s="11"/>
    </row>
    <row r="46" spans="1:9" x14ac:dyDescent="0.35">
      <c r="A46" s="15"/>
      <c r="B46" s="11"/>
      <c r="C46" s="12"/>
      <c r="D46" s="12"/>
      <c r="E46" s="12"/>
      <c r="F46" s="12"/>
      <c r="G46" s="12"/>
      <c r="H46" s="11"/>
      <c r="I46" s="11"/>
    </row>
    <row r="47" spans="1:9" x14ac:dyDescent="0.35">
      <c r="A47" s="15"/>
      <c r="B47" s="11"/>
      <c r="C47" s="12"/>
      <c r="D47" s="12"/>
      <c r="E47" s="12"/>
      <c r="F47" s="12"/>
      <c r="G47" s="12"/>
      <c r="H47" s="11"/>
      <c r="I47" s="11"/>
    </row>
    <row r="48" spans="1:9" x14ac:dyDescent="0.35">
      <c r="A48" s="15"/>
      <c r="B48" s="11"/>
      <c r="C48" s="12"/>
      <c r="D48" s="12"/>
      <c r="E48" s="12"/>
      <c r="F48" s="12"/>
      <c r="G48" s="12"/>
      <c r="H48" s="11"/>
      <c r="I48" s="11"/>
    </row>
    <row r="49" spans="1:9" x14ac:dyDescent="0.35">
      <c r="A49" s="15"/>
      <c r="B49" s="11"/>
      <c r="C49" s="12"/>
      <c r="D49" s="12"/>
      <c r="E49" s="12"/>
      <c r="F49" s="12"/>
      <c r="G49" s="12"/>
      <c r="H49" s="11"/>
      <c r="I49" s="11"/>
    </row>
    <row r="50" spans="1:9" x14ac:dyDescent="0.35">
      <c r="A50" s="15"/>
      <c r="B50" s="11"/>
      <c r="C50" s="12"/>
      <c r="D50" s="12"/>
      <c r="E50" s="12"/>
      <c r="F50" s="12"/>
      <c r="G50" s="12"/>
      <c r="H50" s="11"/>
      <c r="I50" s="11"/>
    </row>
    <row r="51" spans="1:9" x14ac:dyDescent="0.35">
      <c r="A51" s="15"/>
      <c r="B51" s="11"/>
      <c r="C51" s="12"/>
      <c r="D51" s="12"/>
      <c r="E51" s="12"/>
      <c r="F51" s="12"/>
      <c r="G51" s="12"/>
      <c r="H51" s="11"/>
      <c r="I51" s="11"/>
    </row>
    <row r="52" spans="1:9" x14ac:dyDescent="0.35">
      <c r="A52" s="15"/>
      <c r="B52" s="11"/>
      <c r="C52" s="12"/>
      <c r="D52" s="12"/>
      <c r="E52" s="12"/>
      <c r="F52" s="12"/>
      <c r="G52" s="12"/>
      <c r="H52" s="11"/>
      <c r="I52" s="11"/>
    </row>
    <row r="53" spans="1:9" x14ac:dyDescent="0.35">
      <c r="A53" s="15"/>
      <c r="B53" s="11"/>
      <c r="C53" s="12"/>
      <c r="D53" s="12"/>
      <c r="E53" s="12"/>
      <c r="F53" s="12"/>
      <c r="G53" s="12"/>
      <c r="H53" s="11"/>
      <c r="I53" s="11"/>
    </row>
    <row r="54" spans="1:9" x14ac:dyDescent="0.35">
      <c r="A54" s="15"/>
      <c r="B54" s="11"/>
      <c r="C54" s="12"/>
      <c r="D54" s="12"/>
      <c r="E54" s="12"/>
      <c r="F54" s="12"/>
      <c r="G54" s="12"/>
      <c r="H54" s="11"/>
      <c r="I54" s="11"/>
    </row>
    <row r="55" spans="1:9" x14ac:dyDescent="0.35">
      <c r="A55" s="15"/>
      <c r="B55" s="11"/>
      <c r="C55" s="12"/>
      <c r="D55" s="12"/>
      <c r="E55" s="12"/>
      <c r="F55" s="12"/>
      <c r="G55" s="12"/>
      <c r="H55" s="11"/>
      <c r="I55" s="11"/>
    </row>
    <row r="56" spans="1:9" x14ac:dyDescent="0.35">
      <c r="A56" s="15"/>
      <c r="B56" s="11"/>
      <c r="C56" s="12"/>
      <c r="D56" s="12"/>
      <c r="E56" s="12"/>
      <c r="F56" s="12"/>
      <c r="G56" s="12"/>
      <c r="H56" s="11"/>
      <c r="I56" s="11"/>
    </row>
    <row r="57" spans="1:9" x14ac:dyDescent="0.35">
      <c r="A57" s="15"/>
      <c r="B57" s="11"/>
      <c r="C57" s="12"/>
      <c r="D57" s="12"/>
      <c r="E57" s="12"/>
      <c r="F57" s="12"/>
      <c r="G57" s="12"/>
      <c r="H57" s="11"/>
      <c r="I57" s="11"/>
    </row>
    <row r="58" spans="1:9" x14ac:dyDescent="0.35">
      <c r="A58" s="15"/>
      <c r="B58" s="11"/>
      <c r="C58" s="12"/>
      <c r="D58" s="12"/>
      <c r="E58" s="12"/>
      <c r="F58" s="12"/>
      <c r="G58" s="12"/>
      <c r="H58" s="11"/>
      <c r="I58" s="11"/>
    </row>
    <row r="59" spans="1:9" x14ac:dyDescent="0.35">
      <c r="A59" s="15"/>
      <c r="B59" s="11"/>
      <c r="C59" s="12"/>
      <c r="D59" s="12"/>
      <c r="E59" s="12"/>
      <c r="F59" s="12"/>
      <c r="G59" s="12"/>
      <c r="H59" s="11"/>
      <c r="I59" s="11"/>
    </row>
    <row r="60" spans="1:9" x14ac:dyDescent="0.35">
      <c r="A60" s="15"/>
      <c r="B60" s="11"/>
      <c r="C60" s="12"/>
      <c r="D60" s="12"/>
      <c r="E60" s="12"/>
      <c r="F60" s="12"/>
      <c r="G60" s="12"/>
      <c r="H60" s="11"/>
      <c r="I60" s="11"/>
    </row>
    <row r="61" spans="1:9" x14ac:dyDescent="0.35">
      <c r="A61" s="15"/>
      <c r="B61" s="11"/>
      <c r="C61" s="12"/>
      <c r="D61" s="12"/>
      <c r="E61" s="12"/>
      <c r="F61" s="12"/>
      <c r="G61" s="12"/>
      <c r="H61" s="11"/>
      <c r="I61" s="11"/>
    </row>
    <row r="62" spans="1:9" x14ac:dyDescent="0.35">
      <c r="A62" s="15"/>
      <c r="B62" s="11"/>
      <c r="C62" s="12"/>
      <c r="D62" s="12"/>
      <c r="E62" s="12"/>
      <c r="F62" s="12"/>
      <c r="G62" s="12"/>
      <c r="H62" s="11"/>
      <c r="I62" s="11"/>
    </row>
    <row r="63" spans="1:9" x14ac:dyDescent="0.35">
      <c r="A63" s="15"/>
      <c r="B63" s="11"/>
      <c r="C63" s="12"/>
      <c r="D63" s="12"/>
      <c r="E63" s="12"/>
      <c r="F63" s="12"/>
      <c r="G63" s="12"/>
      <c r="H63" s="11"/>
      <c r="I63" s="11"/>
    </row>
    <row r="64" spans="1:9" x14ac:dyDescent="0.35">
      <c r="A64" s="15"/>
      <c r="B64" s="11"/>
      <c r="C64" s="12"/>
      <c r="D64" s="12"/>
      <c r="E64" s="12"/>
      <c r="F64" s="12"/>
      <c r="G64" s="12"/>
      <c r="H64" s="11"/>
      <c r="I64" s="11"/>
    </row>
    <row r="65" spans="1:9" x14ac:dyDescent="0.35">
      <c r="A65" s="15"/>
      <c r="B65" s="11"/>
      <c r="C65" s="12"/>
      <c r="D65" s="12"/>
      <c r="E65" s="12"/>
      <c r="F65" s="12"/>
      <c r="G65" s="12"/>
      <c r="H65" s="11"/>
      <c r="I65" s="11"/>
    </row>
    <row r="66" spans="1:9" x14ac:dyDescent="0.35">
      <c r="A66" s="15"/>
      <c r="B66" s="11"/>
      <c r="C66" s="12"/>
      <c r="D66" s="12"/>
      <c r="E66" s="12"/>
      <c r="F66" s="12"/>
      <c r="G66" s="12"/>
      <c r="H66" s="11"/>
      <c r="I66" s="11"/>
    </row>
    <row r="67" spans="1:9" x14ac:dyDescent="0.35">
      <c r="A67" s="15"/>
      <c r="B67" s="11"/>
      <c r="C67" s="12"/>
      <c r="D67" s="12"/>
      <c r="E67" s="12"/>
      <c r="F67" s="12"/>
      <c r="G67" s="12"/>
      <c r="H67" s="11"/>
      <c r="I67" s="11"/>
    </row>
    <row r="68" spans="1:9" x14ac:dyDescent="0.35">
      <c r="A68" s="15"/>
      <c r="B68" s="11"/>
      <c r="C68" s="12"/>
      <c r="D68" s="12"/>
      <c r="E68" s="12"/>
      <c r="F68" s="12"/>
      <c r="G68" s="12"/>
      <c r="H68" s="11"/>
      <c r="I68" s="11"/>
    </row>
    <row r="69" spans="1:9" x14ac:dyDescent="0.35">
      <c r="A69" s="15"/>
      <c r="B69" s="11"/>
      <c r="C69" s="12"/>
      <c r="D69" s="12"/>
      <c r="E69" s="12"/>
      <c r="F69" s="12"/>
      <c r="G69" s="12"/>
      <c r="H69" s="11"/>
      <c r="I69" s="11"/>
    </row>
    <row r="70" spans="1:9" x14ac:dyDescent="0.35">
      <c r="A70" s="15"/>
      <c r="B70" s="11"/>
      <c r="C70" s="12"/>
      <c r="D70" s="12"/>
      <c r="E70" s="12"/>
      <c r="F70" s="12"/>
      <c r="G70" s="12"/>
      <c r="H70" s="11"/>
      <c r="I70" s="11"/>
    </row>
    <row r="71" spans="1:9" x14ac:dyDescent="0.35">
      <c r="A71" s="15"/>
      <c r="B71" s="11"/>
      <c r="C71" s="12"/>
      <c r="D71" s="12"/>
      <c r="E71" s="12"/>
      <c r="F71" s="12"/>
      <c r="G71" s="12"/>
      <c r="H71" s="11"/>
      <c r="I71" s="11"/>
    </row>
    <row r="72" spans="1:9" x14ac:dyDescent="0.35">
      <c r="A72" s="15"/>
      <c r="B72" s="11"/>
      <c r="C72" s="12"/>
      <c r="D72" s="12"/>
      <c r="E72" s="12"/>
      <c r="F72" s="12"/>
      <c r="G72" s="12"/>
      <c r="H72" s="11"/>
      <c r="I72" s="11"/>
    </row>
    <row r="73" spans="1:9" x14ac:dyDescent="0.35">
      <c r="A73" s="15"/>
      <c r="B73" s="11"/>
      <c r="C73" s="12"/>
      <c r="D73" s="12"/>
      <c r="E73" s="12"/>
      <c r="F73" s="12"/>
      <c r="G73" s="12"/>
      <c r="H73" s="11"/>
      <c r="I73" s="11"/>
    </row>
    <row r="74" spans="1:9" x14ac:dyDescent="0.35">
      <c r="A74" s="15"/>
      <c r="B74" s="11"/>
      <c r="C74" s="12"/>
      <c r="D74" s="12"/>
      <c r="E74" s="12"/>
      <c r="F74" s="12"/>
      <c r="G74" s="12"/>
      <c r="H74" s="11"/>
      <c r="I74" s="11"/>
    </row>
    <row r="75" spans="1:9" x14ac:dyDescent="0.35">
      <c r="A75" s="15"/>
      <c r="B75" s="11"/>
      <c r="C75" s="12"/>
      <c r="D75" s="12"/>
      <c r="E75" s="12"/>
      <c r="F75" s="12"/>
      <c r="G75" s="12"/>
      <c r="H75" s="11"/>
      <c r="I75" s="11"/>
    </row>
    <row r="76" spans="1:9" x14ac:dyDescent="0.35">
      <c r="A76" s="15"/>
      <c r="B76" s="11"/>
      <c r="C76" s="12"/>
      <c r="D76" s="12"/>
      <c r="E76" s="12"/>
      <c r="F76" s="12"/>
      <c r="G76" s="12"/>
      <c r="H76" s="11"/>
      <c r="I76" s="11"/>
    </row>
    <row r="77" spans="1:9" x14ac:dyDescent="0.35">
      <c r="A77" s="15"/>
      <c r="B77" s="11"/>
      <c r="C77" s="12"/>
      <c r="D77" s="12"/>
      <c r="E77" s="12"/>
      <c r="F77" s="12"/>
      <c r="G77" s="12"/>
      <c r="H77" s="11"/>
      <c r="I77" s="11"/>
    </row>
    <row r="78" spans="1:9" x14ac:dyDescent="0.35">
      <c r="A78" s="15"/>
      <c r="B78" s="11"/>
      <c r="C78" s="12"/>
      <c r="D78" s="12"/>
      <c r="E78" s="12"/>
      <c r="F78" s="12"/>
      <c r="G78" s="12"/>
      <c r="H78" s="11"/>
      <c r="I78" s="11"/>
    </row>
    <row r="79" spans="1:9" x14ac:dyDescent="0.35">
      <c r="A79" s="15"/>
      <c r="B79" s="11"/>
      <c r="C79" s="12"/>
      <c r="D79" s="12"/>
      <c r="E79" s="12"/>
      <c r="F79" s="12"/>
      <c r="G79" s="12"/>
      <c r="H79" s="11"/>
      <c r="I79" s="11"/>
    </row>
    <row r="80" spans="1:9" x14ac:dyDescent="0.35">
      <c r="A80" s="15"/>
      <c r="B80" s="11"/>
      <c r="C80" s="12"/>
      <c r="D80" s="12"/>
      <c r="E80" s="12"/>
      <c r="F80" s="12"/>
      <c r="G80" s="12"/>
      <c r="H80" s="11"/>
      <c r="I80" s="11"/>
    </row>
    <row r="81" spans="1:9" x14ac:dyDescent="0.35">
      <c r="A81" s="15"/>
      <c r="B81" s="11"/>
      <c r="C81" s="12"/>
      <c r="D81" s="12"/>
      <c r="E81" s="12"/>
      <c r="F81" s="12"/>
      <c r="G81" s="12"/>
      <c r="H81" s="11"/>
      <c r="I81" s="11"/>
    </row>
    <row r="82" spans="1:9" x14ac:dyDescent="0.35">
      <c r="A82" s="15"/>
      <c r="B82" s="11"/>
      <c r="C82" s="12"/>
      <c r="D82" s="12"/>
      <c r="E82" s="12"/>
      <c r="F82" s="12"/>
      <c r="G82" s="12"/>
      <c r="H82" s="11"/>
      <c r="I82" s="11"/>
    </row>
    <row r="83" spans="1:9" x14ac:dyDescent="0.35">
      <c r="A83" s="15"/>
      <c r="B83" s="11"/>
      <c r="C83" s="12"/>
      <c r="D83" s="12"/>
      <c r="E83" s="12"/>
      <c r="F83" s="12"/>
      <c r="G83" s="12"/>
      <c r="H83" s="11"/>
      <c r="I83" s="11"/>
    </row>
    <row r="84" spans="1:9" x14ac:dyDescent="0.35">
      <c r="A84" s="15"/>
      <c r="B84" s="11"/>
      <c r="C84" s="12"/>
      <c r="D84" s="12"/>
      <c r="E84" s="12"/>
      <c r="F84" s="12"/>
      <c r="G84" s="12"/>
      <c r="H84" s="11"/>
      <c r="I84" s="11"/>
    </row>
    <row r="85" spans="1:9" x14ac:dyDescent="0.35">
      <c r="A85" s="15"/>
      <c r="B85" s="11"/>
      <c r="C85" s="12"/>
      <c r="D85" s="12"/>
      <c r="E85" s="12"/>
      <c r="F85" s="12"/>
      <c r="G85" s="12"/>
      <c r="H85" s="11"/>
      <c r="I85" s="11"/>
    </row>
    <row r="86" spans="1:9" x14ac:dyDescent="0.35">
      <c r="A86" s="15"/>
      <c r="B86" s="11"/>
      <c r="C86" s="12"/>
      <c r="D86" s="12"/>
      <c r="E86" s="12"/>
      <c r="F86" s="12"/>
      <c r="G86" s="12"/>
      <c r="H86" s="11"/>
      <c r="I86" s="11"/>
    </row>
    <row r="87" spans="1:9" x14ac:dyDescent="0.35">
      <c r="A87" s="15"/>
      <c r="B87" s="11"/>
      <c r="C87" s="12"/>
      <c r="D87" s="12"/>
      <c r="E87" s="12"/>
      <c r="F87" s="12"/>
      <c r="G87" s="12"/>
      <c r="H87" s="11"/>
      <c r="I87" s="11"/>
    </row>
    <row r="88" spans="1:9" x14ac:dyDescent="0.35">
      <c r="A88" s="15"/>
      <c r="B88" s="11"/>
      <c r="C88" s="12"/>
      <c r="D88" s="12"/>
      <c r="E88" s="12"/>
      <c r="F88" s="12"/>
      <c r="G88" s="12"/>
      <c r="H88" s="11"/>
      <c r="I88" s="11"/>
    </row>
    <row r="89" spans="1:9" x14ac:dyDescent="0.35">
      <c r="A89" s="15"/>
      <c r="B89" s="11"/>
      <c r="C89" s="12"/>
      <c r="D89" s="12"/>
      <c r="E89" s="12"/>
      <c r="F89" s="12"/>
      <c r="G89" s="12"/>
      <c r="H89" s="11"/>
      <c r="I89" s="11"/>
    </row>
    <row r="90" spans="1:9" x14ac:dyDescent="0.35">
      <c r="A90" s="15"/>
      <c r="B90" s="11"/>
      <c r="C90" s="12"/>
      <c r="D90" s="12"/>
      <c r="E90" s="12"/>
      <c r="F90" s="12"/>
      <c r="G90" s="12"/>
      <c r="H90" s="11"/>
      <c r="I90" s="11"/>
    </row>
    <row r="91" spans="1:9" x14ac:dyDescent="0.35">
      <c r="A91" s="15"/>
      <c r="B91" s="11"/>
      <c r="C91" s="12"/>
      <c r="D91" s="12"/>
      <c r="E91" s="12"/>
      <c r="F91" s="12"/>
      <c r="G91" s="12"/>
      <c r="H91" s="11"/>
      <c r="I91" s="11"/>
    </row>
    <row r="92" spans="1:9" x14ac:dyDescent="0.35">
      <c r="A92" s="15"/>
      <c r="B92" s="11"/>
      <c r="C92" s="12"/>
      <c r="D92" s="12"/>
      <c r="E92" s="12"/>
      <c r="F92" s="12"/>
      <c r="G92" s="12"/>
      <c r="H92" s="11"/>
      <c r="I92" s="11"/>
    </row>
    <row r="93" spans="1:9" x14ac:dyDescent="0.35">
      <c r="A93" s="15"/>
      <c r="B93" s="11"/>
      <c r="C93" s="12"/>
      <c r="D93" s="12"/>
      <c r="E93" s="12"/>
      <c r="F93" s="12"/>
      <c r="G93" s="12"/>
      <c r="H93" s="11"/>
      <c r="I93" s="11"/>
    </row>
    <row r="94" spans="1:9" x14ac:dyDescent="0.35">
      <c r="A94" s="15"/>
      <c r="B94" s="11"/>
      <c r="C94" s="12"/>
      <c r="D94" s="12"/>
      <c r="E94" s="12"/>
      <c r="F94" s="12"/>
      <c r="G94" s="12"/>
      <c r="H94" s="11"/>
      <c r="I94" s="11"/>
    </row>
    <row r="95" spans="1:9" x14ac:dyDescent="0.35">
      <c r="A95" s="15"/>
      <c r="B95" s="11"/>
      <c r="C95" s="12"/>
      <c r="D95" s="12"/>
      <c r="E95" s="12"/>
      <c r="F95" s="12"/>
      <c r="G95" s="12"/>
      <c r="H95" s="11"/>
      <c r="I95" s="11"/>
    </row>
    <row r="96" spans="1:9" x14ac:dyDescent="0.35">
      <c r="A96" s="15"/>
      <c r="B96" s="11"/>
      <c r="C96" s="12"/>
      <c r="D96" s="12"/>
      <c r="E96" s="12"/>
      <c r="F96" s="12"/>
      <c r="G96" s="12"/>
      <c r="H96" s="11"/>
      <c r="I96" s="11"/>
    </row>
    <row r="97" spans="1:9" x14ac:dyDescent="0.35">
      <c r="A97" s="15"/>
      <c r="B97" s="11"/>
      <c r="C97" s="12"/>
      <c r="D97" s="12"/>
      <c r="E97" s="12"/>
      <c r="F97" s="12"/>
      <c r="G97" s="12"/>
      <c r="H97" s="11"/>
      <c r="I97" s="11"/>
    </row>
    <row r="98" spans="1:9" x14ac:dyDescent="0.35">
      <c r="A98" s="15"/>
      <c r="B98" s="11"/>
      <c r="C98" s="12"/>
      <c r="D98" s="12"/>
      <c r="E98" s="12"/>
      <c r="F98" s="12"/>
      <c r="G98" s="12"/>
      <c r="H98" s="11"/>
      <c r="I98" s="11"/>
    </row>
    <row r="99" spans="1:9" x14ac:dyDescent="0.35">
      <c r="A99" s="15"/>
      <c r="B99" s="11"/>
      <c r="C99" s="12"/>
      <c r="D99" s="12"/>
      <c r="E99" s="12"/>
      <c r="F99" s="12"/>
      <c r="G99" s="12"/>
      <c r="H99" s="11"/>
      <c r="I99" s="11"/>
    </row>
    <row r="100" spans="1:9" x14ac:dyDescent="0.35">
      <c r="A100" s="15"/>
      <c r="B100" s="11"/>
      <c r="C100" s="12"/>
      <c r="D100" s="12"/>
      <c r="E100" s="12"/>
      <c r="F100" s="12"/>
      <c r="G100" s="12"/>
      <c r="H100" s="11"/>
      <c r="I100" s="11"/>
    </row>
    <row r="101" spans="1:9" x14ac:dyDescent="0.35">
      <c r="A101" s="15"/>
      <c r="B101" s="11"/>
      <c r="C101" s="12"/>
      <c r="D101" s="12"/>
      <c r="E101" s="12"/>
      <c r="F101" s="12"/>
      <c r="G101" s="12"/>
      <c r="H101" s="11"/>
      <c r="I101" s="11"/>
    </row>
    <row r="102" spans="1:9" x14ac:dyDescent="0.35">
      <c r="A102" s="15"/>
      <c r="B102" s="11"/>
      <c r="C102" s="12"/>
      <c r="D102" s="12"/>
      <c r="E102" s="12"/>
      <c r="F102" s="12"/>
      <c r="G102" s="12"/>
      <c r="H102" s="11"/>
      <c r="I102" s="11"/>
    </row>
    <row r="103" spans="1:9" x14ac:dyDescent="0.35">
      <c r="A103" s="15"/>
      <c r="B103" s="11"/>
      <c r="C103" s="12"/>
      <c r="D103" s="12"/>
      <c r="E103" s="12"/>
      <c r="F103" s="12"/>
      <c r="G103" s="12"/>
      <c r="H103" s="11"/>
      <c r="I103" s="11"/>
    </row>
    <row r="104" spans="1:9" x14ac:dyDescent="0.35">
      <c r="A104" s="15"/>
      <c r="B104" s="11"/>
      <c r="C104" s="12"/>
      <c r="D104" s="12"/>
      <c r="E104" s="12"/>
      <c r="F104" s="12"/>
      <c r="G104" s="12"/>
      <c r="H104" s="11"/>
      <c r="I104" s="11"/>
    </row>
    <row r="105" spans="1:9" x14ac:dyDescent="0.35">
      <c r="A105" s="15"/>
      <c r="B105" s="11"/>
      <c r="C105" s="12"/>
      <c r="D105" s="12"/>
      <c r="E105" s="12"/>
      <c r="F105" s="12"/>
      <c r="G105" s="12"/>
      <c r="H105" s="11"/>
      <c r="I105" s="11"/>
    </row>
    <row r="106" spans="1:9" x14ac:dyDescent="0.35">
      <c r="A106" s="15"/>
      <c r="B106" s="11"/>
      <c r="C106" s="12"/>
      <c r="D106" s="12"/>
      <c r="E106" s="12"/>
      <c r="F106" s="12"/>
      <c r="G106" s="12"/>
      <c r="H106" s="11"/>
      <c r="I106" s="11"/>
    </row>
    <row r="107" spans="1:9" x14ac:dyDescent="0.35">
      <c r="A107" s="15"/>
      <c r="B107" s="11"/>
      <c r="C107" s="12"/>
      <c r="D107" s="12"/>
      <c r="E107" s="12"/>
      <c r="F107" s="12"/>
      <c r="G107" s="12"/>
      <c r="H107" s="11"/>
      <c r="I107" s="11"/>
    </row>
    <row r="108" spans="1:9" x14ac:dyDescent="0.35">
      <c r="A108" s="15"/>
      <c r="B108" s="11"/>
      <c r="C108" s="12"/>
      <c r="D108" s="12"/>
      <c r="E108" s="12"/>
      <c r="F108" s="12"/>
      <c r="G108" s="12"/>
      <c r="H108" s="11"/>
      <c r="I108" s="11"/>
    </row>
    <row r="109" spans="1:9" x14ac:dyDescent="0.35">
      <c r="A109" s="15"/>
      <c r="B109" s="11"/>
      <c r="C109" s="12"/>
      <c r="D109" s="12"/>
      <c r="E109" s="12"/>
      <c r="F109" s="12"/>
      <c r="G109" s="12"/>
      <c r="H109" s="11"/>
      <c r="I109" s="11"/>
    </row>
    <row r="110" spans="1:9" x14ac:dyDescent="0.35">
      <c r="A110" s="15"/>
      <c r="B110" s="11"/>
      <c r="C110" s="12"/>
      <c r="D110" s="12"/>
      <c r="E110" s="12"/>
      <c r="F110" s="12"/>
      <c r="G110" s="12"/>
      <c r="H110" s="11"/>
      <c r="I110" s="11"/>
    </row>
    <row r="111" spans="1:9" x14ac:dyDescent="0.35">
      <c r="A111" s="15"/>
      <c r="B111" s="11"/>
      <c r="C111" s="12"/>
      <c r="D111" s="12"/>
      <c r="E111" s="12"/>
      <c r="F111" s="12"/>
      <c r="G111" s="12"/>
      <c r="H111" s="11"/>
      <c r="I111" s="11"/>
    </row>
    <row r="112" spans="1:9" x14ac:dyDescent="0.35">
      <c r="A112" s="15"/>
      <c r="B112" s="11"/>
      <c r="C112" s="12"/>
      <c r="D112" s="12"/>
      <c r="E112" s="12"/>
      <c r="F112" s="12"/>
      <c r="G112" s="12"/>
      <c r="H112" s="11"/>
      <c r="I112" s="11"/>
    </row>
    <row r="113" spans="1:9" x14ac:dyDescent="0.35">
      <c r="A113" s="15"/>
      <c r="B113" s="11"/>
      <c r="C113" s="12"/>
      <c r="D113" s="12"/>
      <c r="E113" s="12"/>
      <c r="F113" s="12"/>
      <c r="G113" s="12"/>
      <c r="H113" s="11"/>
      <c r="I113" s="11"/>
    </row>
    <row r="114" spans="1:9" x14ac:dyDescent="0.35">
      <c r="A114" s="15"/>
      <c r="B114" s="11"/>
      <c r="C114" s="12"/>
      <c r="D114" s="12"/>
      <c r="E114" s="12"/>
      <c r="F114" s="12"/>
      <c r="G114" s="12"/>
      <c r="H114" s="11"/>
      <c r="I114" s="11"/>
    </row>
    <row r="115" spans="1:9" x14ac:dyDescent="0.35">
      <c r="A115" s="15"/>
      <c r="B115" s="11"/>
      <c r="C115" s="12"/>
      <c r="D115" s="12"/>
      <c r="E115" s="12"/>
      <c r="F115" s="12"/>
      <c r="G115" s="12"/>
      <c r="H115" s="11"/>
      <c r="I115" s="11"/>
    </row>
    <row r="116" spans="1:9" x14ac:dyDescent="0.35">
      <c r="A116" s="15"/>
      <c r="B116" s="11"/>
      <c r="C116" s="12"/>
      <c r="D116" s="12"/>
      <c r="E116" s="12"/>
      <c r="F116" s="12"/>
      <c r="G116" s="12"/>
      <c r="H116" s="11"/>
      <c r="I116" s="11"/>
    </row>
    <row r="117" spans="1:9" x14ac:dyDescent="0.35">
      <c r="A117" s="15"/>
      <c r="B117" s="11"/>
      <c r="C117" s="12"/>
      <c r="D117" s="12"/>
      <c r="E117" s="12"/>
      <c r="F117" s="12"/>
      <c r="G117" s="12"/>
      <c r="H117" s="11"/>
      <c r="I117" s="11"/>
    </row>
    <row r="118" spans="1:9" x14ac:dyDescent="0.35">
      <c r="A118" s="15"/>
      <c r="B118" s="11"/>
      <c r="C118" s="12"/>
      <c r="D118" s="12"/>
      <c r="E118" s="12"/>
      <c r="F118" s="12"/>
      <c r="G118" s="12"/>
      <c r="H118" s="11"/>
      <c r="I118" s="11"/>
    </row>
    <row r="119" spans="1:9" x14ac:dyDescent="0.35">
      <c r="A119" s="15"/>
      <c r="B119" s="11"/>
      <c r="C119" s="12"/>
      <c r="D119" s="12"/>
      <c r="E119" s="12"/>
      <c r="F119" s="12"/>
      <c r="G119" s="12"/>
      <c r="H119" s="11"/>
      <c r="I119" s="11"/>
    </row>
    <row r="120" spans="1:9" x14ac:dyDescent="0.35">
      <c r="A120" s="15"/>
      <c r="B120" s="11"/>
      <c r="C120" s="12"/>
      <c r="D120" s="12"/>
      <c r="E120" s="12"/>
      <c r="F120" s="12"/>
      <c r="G120" s="12"/>
      <c r="H120" s="11"/>
      <c r="I120" s="11"/>
    </row>
    <row r="121" spans="1:9" x14ac:dyDescent="0.35">
      <c r="A121" s="15"/>
      <c r="B121" s="11"/>
      <c r="C121" s="12"/>
      <c r="D121" s="12"/>
      <c r="E121" s="12"/>
      <c r="F121" s="12"/>
      <c r="G121" s="12"/>
      <c r="H121" s="11"/>
      <c r="I121" s="11"/>
    </row>
    <row r="122" spans="1:9" x14ac:dyDescent="0.35">
      <c r="A122" s="15"/>
      <c r="B122" s="11"/>
      <c r="C122" s="12"/>
      <c r="D122" s="12"/>
      <c r="E122" s="12"/>
      <c r="F122" s="12"/>
      <c r="G122" s="12"/>
      <c r="H122" s="11"/>
      <c r="I122" s="11"/>
    </row>
    <row r="123" spans="1:9" x14ac:dyDescent="0.35">
      <c r="A123" s="15"/>
      <c r="B123" s="11"/>
      <c r="C123" s="12"/>
      <c r="D123" s="12"/>
      <c r="E123" s="12"/>
      <c r="F123" s="12"/>
      <c r="G123" s="12"/>
      <c r="H123" s="11"/>
      <c r="I123" s="11"/>
    </row>
    <row r="124" spans="1:9" x14ac:dyDescent="0.35">
      <c r="A124" s="15"/>
      <c r="B124" s="11"/>
      <c r="C124" s="12"/>
      <c r="D124" s="12"/>
      <c r="E124" s="12"/>
      <c r="F124" s="12"/>
      <c r="G124" s="12"/>
      <c r="H124" s="11"/>
      <c r="I124" s="11"/>
    </row>
    <row r="125" spans="1:9" x14ac:dyDescent="0.35">
      <c r="A125" s="15"/>
      <c r="B125" s="11"/>
      <c r="C125" s="12"/>
      <c r="D125" s="12"/>
      <c r="E125" s="12"/>
      <c r="F125" s="12"/>
      <c r="G125" s="12"/>
      <c r="H125" s="11"/>
      <c r="I125" s="11"/>
    </row>
    <row r="126" spans="1:9" x14ac:dyDescent="0.35">
      <c r="A126" s="15"/>
      <c r="B126" s="11"/>
      <c r="C126" s="12"/>
      <c r="D126" s="12"/>
      <c r="E126" s="12"/>
      <c r="F126" s="12"/>
      <c r="G126" s="12"/>
      <c r="H126" s="11"/>
      <c r="I126" s="11"/>
    </row>
    <row r="127" spans="1:9" x14ac:dyDescent="0.35">
      <c r="A127" s="15"/>
      <c r="B127" s="11"/>
      <c r="C127" s="12"/>
      <c r="D127" s="12"/>
      <c r="E127" s="12"/>
      <c r="F127" s="12"/>
      <c r="G127" s="12"/>
      <c r="H127" s="11"/>
      <c r="I127" s="11"/>
    </row>
    <row r="128" spans="1:9" x14ac:dyDescent="0.35">
      <c r="A128" s="15"/>
      <c r="B128" s="11"/>
      <c r="C128" s="12"/>
      <c r="D128" s="12"/>
      <c r="E128" s="12"/>
      <c r="F128" s="12"/>
      <c r="G128" s="12"/>
      <c r="H128" s="11"/>
      <c r="I128" s="11"/>
    </row>
    <row r="129" spans="1:9" x14ac:dyDescent="0.35">
      <c r="A129" s="15"/>
      <c r="B129" s="11"/>
      <c r="C129" s="12"/>
      <c r="D129" s="12"/>
      <c r="E129" s="12"/>
      <c r="F129" s="12"/>
      <c r="G129" s="12"/>
      <c r="H129" s="11"/>
      <c r="I129" s="11"/>
    </row>
    <row r="130" spans="1:9" x14ac:dyDescent="0.35">
      <c r="A130" s="15"/>
      <c r="B130" s="11"/>
      <c r="C130" s="12"/>
      <c r="D130" s="12"/>
      <c r="E130" s="12"/>
      <c r="F130" s="12"/>
      <c r="G130" s="12"/>
      <c r="H130" s="11"/>
      <c r="I130" s="11"/>
    </row>
    <row r="131" spans="1:9" x14ac:dyDescent="0.35">
      <c r="A131" s="15"/>
      <c r="B131" s="11"/>
      <c r="C131" s="12"/>
      <c r="D131" s="12"/>
      <c r="E131" s="12"/>
      <c r="F131" s="12"/>
      <c r="G131" s="12"/>
      <c r="H131" s="11"/>
      <c r="I131" s="11"/>
    </row>
    <row r="132" spans="1:9" x14ac:dyDescent="0.35">
      <c r="A132" s="15"/>
      <c r="B132" s="11"/>
      <c r="C132" s="12"/>
      <c r="D132" s="12"/>
      <c r="E132" s="12"/>
      <c r="F132" s="12"/>
      <c r="G132" s="12"/>
      <c r="H132" s="11"/>
      <c r="I132" s="11"/>
    </row>
    <row r="133" spans="1:9" x14ac:dyDescent="0.35">
      <c r="A133" s="15"/>
      <c r="B133" s="11"/>
      <c r="C133" s="12"/>
      <c r="D133" s="12"/>
      <c r="E133" s="12"/>
      <c r="F133" s="12"/>
      <c r="G133" s="12"/>
      <c r="H133" s="11"/>
      <c r="I133" s="11"/>
    </row>
    <row r="134" spans="1:9" x14ac:dyDescent="0.35">
      <c r="A134" s="15"/>
      <c r="B134" s="11"/>
      <c r="C134" s="12"/>
      <c r="D134" s="12"/>
      <c r="E134" s="12"/>
      <c r="F134" s="12"/>
      <c r="G134" s="12"/>
      <c r="H134" s="11"/>
      <c r="I134" s="11"/>
    </row>
    <row r="135" spans="1:9" x14ac:dyDescent="0.35">
      <c r="A135" s="15"/>
      <c r="B135" s="11"/>
      <c r="C135" s="12"/>
      <c r="D135" s="12"/>
      <c r="E135" s="12"/>
      <c r="F135" s="12"/>
      <c r="G135" s="12"/>
      <c r="H135" s="11"/>
      <c r="I135" s="11"/>
    </row>
    <row r="136" spans="1:9" x14ac:dyDescent="0.35">
      <c r="A136" s="15"/>
      <c r="B136" s="11"/>
      <c r="C136" s="12"/>
      <c r="D136" s="12"/>
      <c r="E136" s="12"/>
      <c r="F136" s="12"/>
      <c r="G136" s="12"/>
      <c r="H136" s="11"/>
      <c r="I136" s="11"/>
    </row>
    <row r="137" spans="1:9" x14ac:dyDescent="0.35">
      <c r="A137" s="15"/>
      <c r="B137" s="11"/>
      <c r="C137" s="12"/>
      <c r="D137" s="12"/>
      <c r="E137" s="12"/>
      <c r="F137" s="12"/>
      <c r="G137" s="12"/>
      <c r="H137" s="11"/>
      <c r="I137" s="11"/>
    </row>
    <row r="138" spans="1:9" x14ac:dyDescent="0.35">
      <c r="A138" s="15"/>
      <c r="B138" s="11"/>
      <c r="C138" s="12"/>
      <c r="D138" s="12"/>
      <c r="E138" s="12"/>
      <c r="F138" s="12"/>
      <c r="G138" s="12"/>
      <c r="H138" s="11"/>
      <c r="I138" s="11"/>
    </row>
    <row r="139" spans="1:9" x14ac:dyDescent="0.35">
      <c r="A139" s="15"/>
      <c r="B139" s="11"/>
      <c r="C139" s="12"/>
      <c r="D139" s="12"/>
      <c r="E139" s="12"/>
      <c r="F139" s="12"/>
      <c r="G139" s="12"/>
      <c r="H139" s="11"/>
      <c r="I139" s="11"/>
    </row>
    <row r="140" spans="1:9" x14ac:dyDescent="0.35">
      <c r="A140" s="15"/>
      <c r="B140" s="11"/>
      <c r="C140" s="12"/>
      <c r="D140" s="12"/>
      <c r="E140" s="12"/>
      <c r="F140" s="12"/>
      <c r="G140" s="12"/>
      <c r="H140" s="11"/>
      <c r="I140" s="11"/>
    </row>
    <row r="141" spans="1:9" x14ac:dyDescent="0.35">
      <c r="A141" s="15"/>
      <c r="B141" s="11"/>
      <c r="C141" s="12"/>
      <c r="D141" s="12"/>
      <c r="E141" s="12"/>
      <c r="F141" s="12"/>
      <c r="G141" s="12"/>
      <c r="H141" s="11"/>
      <c r="I141" s="11"/>
    </row>
    <row r="142" spans="1:9" x14ac:dyDescent="0.35">
      <c r="A142" s="15"/>
      <c r="B142" s="11"/>
      <c r="C142" s="12"/>
      <c r="D142" s="12"/>
      <c r="E142" s="12"/>
      <c r="F142" s="12"/>
      <c r="G142" s="12"/>
      <c r="H142" s="11"/>
      <c r="I142" s="11"/>
    </row>
    <row r="143" spans="1:9" x14ac:dyDescent="0.35">
      <c r="A143" s="15"/>
      <c r="B143" s="11"/>
      <c r="C143" s="12"/>
      <c r="D143" s="12"/>
      <c r="E143" s="12"/>
      <c r="F143" s="12"/>
      <c r="G143" s="12"/>
      <c r="H143" s="11"/>
      <c r="I143" s="11"/>
    </row>
    <row r="144" spans="1:9" x14ac:dyDescent="0.35">
      <c r="A144" s="15"/>
      <c r="B144" s="11"/>
      <c r="C144" s="12"/>
      <c r="D144" s="12"/>
      <c r="E144" s="12"/>
      <c r="F144" s="12"/>
      <c r="G144" s="12"/>
      <c r="H144" s="11"/>
      <c r="I144" s="11"/>
    </row>
    <row r="145" spans="1:9" x14ac:dyDescent="0.35">
      <c r="A145" s="15"/>
      <c r="B145" s="11"/>
      <c r="C145" s="12"/>
      <c r="D145" s="12"/>
      <c r="E145" s="12"/>
      <c r="F145" s="12"/>
      <c r="G145" s="12"/>
      <c r="H145" s="11"/>
      <c r="I145" s="11"/>
    </row>
    <row r="146" spans="1:9" x14ac:dyDescent="0.35">
      <c r="A146" s="15"/>
      <c r="B146" s="11"/>
      <c r="C146" s="12"/>
      <c r="D146" s="12"/>
      <c r="E146" s="12"/>
      <c r="F146" s="12"/>
      <c r="G146" s="12"/>
      <c r="H146" s="11"/>
      <c r="I146" s="11"/>
    </row>
    <row r="147" spans="1:9" x14ac:dyDescent="0.35">
      <c r="A147" s="15"/>
      <c r="B147" s="11"/>
      <c r="C147" s="12"/>
      <c r="D147" s="12"/>
      <c r="E147" s="12"/>
      <c r="F147" s="12"/>
      <c r="G147" s="12"/>
      <c r="H147" s="11"/>
      <c r="I147" s="11"/>
    </row>
    <row r="148" spans="1:9" x14ac:dyDescent="0.35">
      <c r="A148" s="15"/>
      <c r="B148" s="11"/>
      <c r="C148" s="12"/>
      <c r="D148" s="12"/>
      <c r="E148" s="12"/>
      <c r="F148" s="12"/>
      <c r="G148" s="12"/>
      <c r="H148" s="11"/>
      <c r="I148" s="11"/>
    </row>
    <row r="149" spans="1:9" x14ac:dyDescent="0.35">
      <c r="A149" s="15"/>
      <c r="B149" s="11"/>
      <c r="C149" s="12"/>
      <c r="D149" s="12"/>
      <c r="E149" s="12"/>
      <c r="F149" s="12"/>
      <c r="G149" s="12"/>
      <c r="H149" s="11"/>
      <c r="I149" s="11"/>
    </row>
    <row r="150" spans="1:9" x14ac:dyDescent="0.35">
      <c r="A150" s="15"/>
      <c r="B150" s="11"/>
      <c r="C150" s="12"/>
      <c r="D150" s="12"/>
      <c r="E150" s="12"/>
      <c r="F150" s="12"/>
      <c r="G150" s="12"/>
      <c r="H150" s="11"/>
      <c r="I150" s="11"/>
    </row>
    <row r="151" spans="1:9" x14ac:dyDescent="0.35">
      <c r="A151" s="15"/>
      <c r="B151" s="11"/>
      <c r="C151" s="12"/>
      <c r="D151" s="12"/>
      <c r="E151" s="12"/>
      <c r="F151" s="12"/>
      <c r="G151" s="12"/>
      <c r="H151" s="11"/>
      <c r="I151" s="11"/>
    </row>
    <row r="152" spans="1:9" x14ac:dyDescent="0.35">
      <c r="A152" s="15"/>
      <c r="B152" s="11"/>
      <c r="C152" s="12"/>
      <c r="D152" s="12"/>
      <c r="E152" s="12"/>
      <c r="F152" s="12"/>
      <c r="G152" s="12"/>
      <c r="H152" s="11"/>
      <c r="I152" s="11"/>
    </row>
    <row r="153" spans="1:9" x14ac:dyDescent="0.35">
      <c r="A153" s="15"/>
      <c r="B153" s="11"/>
      <c r="C153" s="12"/>
      <c r="D153" s="12"/>
      <c r="E153" s="12"/>
      <c r="F153" s="12"/>
      <c r="G153" s="12"/>
      <c r="H153" s="11"/>
      <c r="I153" s="11"/>
    </row>
    <row r="154" spans="1:9" x14ac:dyDescent="0.35">
      <c r="A154" s="15"/>
      <c r="B154" s="11"/>
      <c r="C154" s="12"/>
      <c r="D154" s="12"/>
      <c r="E154" s="12"/>
      <c r="F154" s="12"/>
      <c r="G154" s="12"/>
      <c r="H154" s="11"/>
      <c r="I154" s="11"/>
    </row>
    <row r="155" spans="1:9" x14ac:dyDescent="0.35">
      <c r="A155" s="15"/>
      <c r="B155" s="11"/>
      <c r="C155" s="12"/>
      <c r="D155" s="12"/>
      <c r="E155" s="12"/>
      <c r="F155" s="12"/>
      <c r="G155" s="12"/>
      <c r="H155" s="11"/>
      <c r="I155" s="11"/>
    </row>
    <row r="156" spans="1:9" x14ac:dyDescent="0.35">
      <c r="A156" s="15"/>
      <c r="B156" s="11"/>
      <c r="C156" s="12"/>
      <c r="D156" s="12"/>
      <c r="E156" s="12"/>
      <c r="F156" s="12"/>
      <c r="G156" s="12"/>
      <c r="H156" s="11"/>
      <c r="I156" s="11"/>
    </row>
    <row r="157" spans="1:9" x14ac:dyDescent="0.35">
      <c r="A157" s="15"/>
      <c r="B157" s="11"/>
      <c r="C157" s="12"/>
      <c r="D157" s="12"/>
      <c r="E157" s="12"/>
      <c r="F157" s="12"/>
      <c r="G157" s="12"/>
      <c r="H157" s="11"/>
      <c r="I157" s="11"/>
    </row>
    <row r="158" spans="1:9" x14ac:dyDescent="0.35">
      <c r="A158" s="15"/>
      <c r="B158" s="11"/>
      <c r="C158" s="12"/>
      <c r="D158" s="12"/>
      <c r="E158" s="12"/>
      <c r="F158" s="12"/>
      <c r="G158" s="12"/>
      <c r="H158" s="11"/>
      <c r="I158" s="11"/>
    </row>
    <row r="159" spans="1:9" x14ac:dyDescent="0.35">
      <c r="A159" s="15"/>
      <c r="B159" s="11"/>
      <c r="C159" s="12"/>
      <c r="D159" s="12"/>
      <c r="E159" s="12"/>
      <c r="F159" s="12"/>
      <c r="G159" s="12"/>
      <c r="H159" s="11"/>
      <c r="I159" s="11"/>
    </row>
    <row r="160" spans="1:9" x14ac:dyDescent="0.35">
      <c r="A160" s="15"/>
      <c r="B160" s="11"/>
      <c r="C160" s="12"/>
      <c r="D160" s="12"/>
      <c r="E160" s="12"/>
      <c r="F160" s="12"/>
      <c r="G160" s="12"/>
      <c r="H160" s="11"/>
      <c r="I160" s="11"/>
    </row>
    <row r="161" spans="1:9" x14ac:dyDescent="0.35">
      <c r="A161" s="15"/>
      <c r="B161" s="11"/>
      <c r="C161" s="12"/>
      <c r="D161" s="12"/>
      <c r="E161" s="12"/>
      <c r="F161" s="12"/>
      <c r="G161" s="12"/>
      <c r="H161" s="11"/>
      <c r="I161" s="11"/>
    </row>
    <row r="162" spans="1:9" x14ac:dyDescent="0.35">
      <c r="A162" s="15"/>
      <c r="B162" s="11"/>
      <c r="C162" s="12"/>
      <c r="D162" s="12"/>
      <c r="E162" s="12"/>
      <c r="F162" s="12"/>
      <c r="G162" s="12"/>
      <c r="H162" s="11"/>
      <c r="I162" s="11"/>
    </row>
    <row r="163" spans="1:9" x14ac:dyDescent="0.35">
      <c r="A163" s="15"/>
      <c r="B163" s="11"/>
      <c r="C163" s="12"/>
      <c r="D163" s="12"/>
      <c r="E163" s="12"/>
      <c r="F163" s="12"/>
      <c r="G163" s="12"/>
      <c r="H163" s="11"/>
      <c r="I163" s="11"/>
    </row>
    <row r="164" spans="1:9" x14ac:dyDescent="0.35">
      <c r="A164" s="15"/>
      <c r="B164" s="11"/>
      <c r="C164" s="12"/>
      <c r="D164" s="12"/>
      <c r="E164" s="12"/>
      <c r="F164" s="12"/>
      <c r="G164" s="12"/>
      <c r="H164" s="11"/>
      <c r="I164" s="11"/>
    </row>
    <row r="165" spans="1:9" x14ac:dyDescent="0.35">
      <c r="A165" s="15"/>
      <c r="B165" s="11"/>
      <c r="C165" s="12"/>
      <c r="D165" s="12"/>
      <c r="E165" s="12"/>
      <c r="F165" s="12"/>
      <c r="G165" s="12"/>
      <c r="H165" s="11"/>
      <c r="I165" s="11"/>
    </row>
    <row r="166" spans="1:9" x14ac:dyDescent="0.35">
      <c r="A166" s="15"/>
      <c r="B166" s="11"/>
      <c r="C166" s="12"/>
      <c r="D166" s="12"/>
      <c r="E166" s="12"/>
      <c r="F166" s="12"/>
      <c r="G166" s="12"/>
      <c r="H166" s="11"/>
      <c r="I166" s="11"/>
    </row>
    <row r="167" spans="1:9" x14ac:dyDescent="0.35">
      <c r="A167" s="15"/>
      <c r="B167" s="11"/>
      <c r="C167" s="12"/>
      <c r="D167" s="12"/>
      <c r="E167" s="12"/>
      <c r="F167" s="12"/>
      <c r="G167" s="12"/>
      <c r="H167" s="11"/>
      <c r="I167" s="11"/>
    </row>
    <row r="168" spans="1:9" x14ac:dyDescent="0.35">
      <c r="A168" s="15"/>
      <c r="B168" s="11"/>
      <c r="C168" s="12"/>
      <c r="D168" s="12"/>
      <c r="E168" s="12"/>
      <c r="F168" s="12"/>
      <c r="G168" s="12"/>
      <c r="H168" s="11"/>
      <c r="I168" s="11"/>
    </row>
    <row r="169" spans="1:9" x14ac:dyDescent="0.35">
      <c r="A169" s="15"/>
      <c r="B169" s="11"/>
      <c r="C169" s="12"/>
      <c r="D169" s="12"/>
      <c r="E169" s="12"/>
      <c r="F169" s="12"/>
      <c r="G169" s="12"/>
      <c r="H169" s="11"/>
      <c r="I169" s="11"/>
    </row>
    <row r="170" spans="1:9" x14ac:dyDescent="0.35">
      <c r="A170" s="15"/>
      <c r="B170" s="11"/>
      <c r="C170" s="12"/>
      <c r="D170" s="12"/>
      <c r="E170" s="12"/>
      <c r="F170" s="12"/>
      <c r="G170" s="12"/>
      <c r="H170" s="11"/>
      <c r="I170" s="11"/>
    </row>
    <row r="171" spans="1:9" x14ac:dyDescent="0.35">
      <c r="A171" s="15"/>
      <c r="B171" s="11"/>
      <c r="C171" s="12"/>
      <c r="D171" s="12"/>
      <c r="E171" s="12"/>
      <c r="F171" s="12"/>
      <c r="G171" s="12"/>
      <c r="H171" s="11"/>
      <c r="I171" s="11"/>
    </row>
    <row r="172" spans="1:9" x14ac:dyDescent="0.35">
      <c r="A172" s="15"/>
      <c r="B172" s="11"/>
      <c r="C172" s="12"/>
      <c r="D172" s="12"/>
      <c r="E172" s="12"/>
      <c r="F172" s="12"/>
      <c r="G172" s="12"/>
      <c r="H172" s="11"/>
      <c r="I172" s="11"/>
    </row>
    <row r="173" spans="1:9" x14ac:dyDescent="0.35">
      <c r="A173" s="15"/>
      <c r="B173" s="11"/>
      <c r="C173" s="12"/>
      <c r="D173" s="12"/>
      <c r="E173" s="12"/>
      <c r="F173" s="12"/>
      <c r="G173" s="12"/>
      <c r="H173" s="11"/>
      <c r="I173" s="11"/>
    </row>
    <row r="174" spans="1:9" x14ac:dyDescent="0.35">
      <c r="A174" s="15"/>
      <c r="B174" s="11"/>
      <c r="C174" s="12"/>
      <c r="D174" s="12"/>
      <c r="E174" s="12"/>
      <c r="F174" s="12"/>
      <c r="G174" s="12"/>
      <c r="H174" s="11"/>
      <c r="I174" s="11"/>
    </row>
    <row r="175" spans="1:9" x14ac:dyDescent="0.35">
      <c r="A175" s="15"/>
      <c r="B175" s="11"/>
      <c r="C175" s="12"/>
      <c r="D175" s="12"/>
      <c r="E175" s="12"/>
      <c r="F175" s="12"/>
      <c r="G175" s="12"/>
      <c r="H175" s="11"/>
      <c r="I175" s="11"/>
    </row>
    <row r="176" spans="1:9" x14ac:dyDescent="0.35">
      <c r="A176" s="15"/>
      <c r="B176" s="11"/>
      <c r="C176" s="12"/>
      <c r="D176" s="12"/>
      <c r="E176" s="12"/>
      <c r="F176" s="12"/>
      <c r="G176" s="12"/>
      <c r="H176" s="11"/>
      <c r="I176" s="11"/>
    </row>
    <row r="177" spans="1:9" x14ac:dyDescent="0.35">
      <c r="A177" s="15"/>
      <c r="B177" s="11"/>
      <c r="C177" s="12"/>
      <c r="D177" s="12"/>
      <c r="E177" s="12"/>
      <c r="F177" s="12"/>
      <c r="G177" s="12"/>
      <c r="H177" s="11"/>
      <c r="I177" s="11"/>
    </row>
    <row r="178" spans="1:9" x14ac:dyDescent="0.35">
      <c r="A178" s="15"/>
      <c r="B178" s="11"/>
      <c r="C178" s="12"/>
      <c r="D178" s="12"/>
      <c r="E178" s="12"/>
      <c r="F178" s="12"/>
      <c r="G178" s="12"/>
      <c r="H178" s="11"/>
      <c r="I178" s="11"/>
    </row>
    <row r="179" spans="1:9" x14ac:dyDescent="0.35">
      <c r="A179" s="15"/>
      <c r="B179" s="11"/>
      <c r="C179" s="12"/>
      <c r="D179" s="12"/>
      <c r="E179" s="12"/>
      <c r="F179" s="12"/>
      <c r="G179" s="12"/>
      <c r="H179" s="11"/>
      <c r="I179" s="11"/>
    </row>
    <row r="180" spans="1:9" x14ac:dyDescent="0.35">
      <c r="A180" s="15"/>
      <c r="B180" s="11"/>
      <c r="C180" s="12"/>
      <c r="D180" s="12"/>
      <c r="E180" s="12"/>
      <c r="F180" s="12"/>
      <c r="G180" s="12"/>
      <c r="H180" s="11"/>
      <c r="I180" s="11"/>
    </row>
    <row r="181" spans="1:9" x14ac:dyDescent="0.35">
      <c r="A181" s="15"/>
      <c r="B181" s="11"/>
      <c r="C181" s="12"/>
      <c r="D181" s="12"/>
      <c r="E181" s="12"/>
      <c r="F181" s="12"/>
      <c r="G181" s="12"/>
      <c r="H181" s="11"/>
      <c r="I181" s="11"/>
    </row>
    <row r="182" spans="1:9" x14ac:dyDescent="0.35">
      <c r="A182" s="15"/>
      <c r="B182" s="11"/>
      <c r="C182" s="12"/>
      <c r="D182" s="12"/>
      <c r="E182" s="12"/>
      <c r="F182" s="12"/>
      <c r="G182" s="12"/>
      <c r="H182" s="11"/>
      <c r="I182" s="11"/>
    </row>
    <row r="183" spans="1:9" x14ac:dyDescent="0.35">
      <c r="A183" s="15"/>
      <c r="B183" s="11"/>
      <c r="C183" s="12"/>
      <c r="D183" s="12"/>
      <c r="E183" s="12"/>
      <c r="F183" s="12"/>
      <c r="G183" s="12"/>
      <c r="H183" s="11"/>
      <c r="I183" s="11"/>
    </row>
    <row r="184" spans="1:9" x14ac:dyDescent="0.35">
      <c r="A184" s="15"/>
      <c r="B184" s="11"/>
      <c r="C184" s="12"/>
      <c r="D184" s="12"/>
      <c r="E184" s="12"/>
      <c r="F184" s="12"/>
      <c r="G184" s="12"/>
      <c r="H184" s="11"/>
      <c r="I184" s="11"/>
    </row>
    <row r="185" spans="1:9" x14ac:dyDescent="0.35">
      <c r="A185" s="15"/>
      <c r="B185" s="11"/>
      <c r="C185" s="12"/>
      <c r="D185" s="12"/>
      <c r="E185" s="12"/>
      <c r="F185" s="12"/>
      <c r="G185" s="12"/>
      <c r="H185" s="11"/>
      <c r="I185" s="11"/>
    </row>
    <row r="186" spans="1:9" x14ac:dyDescent="0.35">
      <c r="A186" s="15"/>
      <c r="B186" s="11"/>
      <c r="C186" s="12"/>
      <c r="D186" s="12"/>
      <c r="E186" s="12"/>
      <c r="F186" s="12"/>
      <c r="G186" s="12"/>
      <c r="H186" s="11"/>
      <c r="I186" s="11"/>
    </row>
    <row r="187" spans="1:9" x14ac:dyDescent="0.35">
      <c r="A187" s="15"/>
      <c r="B187" s="11"/>
      <c r="C187" s="12"/>
      <c r="D187" s="12"/>
      <c r="E187" s="12"/>
      <c r="F187" s="12"/>
      <c r="G187" s="12"/>
      <c r="H187" s="11"/>
      <c r="I187" s="11"/>
    </row>
    <row r="188" spans="1:9" x14ac:dyDescent="0.35">
      <c r="A188" s="15"/>
      <c r="B188" s="11"/>
      <c r="C188" s="12"/>
      <c r="D188" s="12"/>
      <c r="E188" s="12"/>
      <c r="F188" s="12"/>
      <c r="G188" s="12"/>
      <c r="H188" s="11"/>
      <c r="I188" s="11"/>
    </row>
    <row r="189" spans="1:9" x14ac:dyDescent="0.35">
      <c r="A189" s="15"/>
      <c r="B189" s="11"/>
      <c r="C189" s="12"/>
      <c r="D189" s="12"/>
      <c r="E189" s="12"/>
      <c r="F189" s="12"/>
      <c r="G189" s="12"/>
      <c r="H189" s="11"/>
      <c r="I189" s="11"/>
    </row>
    <row r="190" spans="1:9" x14ac:dyDescent="0.35">
      <c r="A190" s="15"/>
      <c r="B190" s="11"/>
      <c r="C190" s="12"/>
      <c r="D190" s="12"/>
      <c r="E190" s="12"/>
      <c r="F190" s="12"/>
      <c r="G190" s="12"/>
      <c r="H190" s="11"/>
      <c r="I190" s="11"/>
    </row>
    <row r="191" spans="1:9" x14ac:dyDescent="0.35">
      <c r="A191" s="15"/>
      <c r="B191" s="11"/>
      <c r="C191" s="12"/>
      <c r="D191" s="12"/>
      <c r="E191" s="12"/>
      <c r="F191" s="12"/>
      <c r="G191" s="12"/>
      <c r="H191" s="11"/>
      <c r="I191" s="11"/>
    </row>
    <row r="192" spans="1:9" x14ac:dyDescent="0.35">
      <c r="A192" s="15"/>
      <c r="B192" s="11"/>
      <c r="C192" s="12"/>
      <c r="D192" s="12"/>
      <c r="E192" s="12"/>
      <c r="F192" s="12"/>
      <c r="G192" s="12"/>
      <c r="H192" s="11"/>
      <c r="I192" s="11"/>
    </row>
    <row r="193" spans="1:9" x14ac:dyDescent="0.35">
      <c r="A193" s="15"/>
      <c r="B193" s="11"/>
      <c r="C193" s="12"/>
      <c r="D193" s="12"/>
      <c r="E193" s="12"/>
      <c r="F193" s="12"/>
      <c r="G193" s="12"/>
      <c r="H193" s="11"/>
      <c r="I193" s="11"/>
    </row>
    <row r="194" spans="1:9" x14ac:dyDescent="0.35">
      <c r="A194" s="15"/>
      <c r="B194" s="11"/>
      <c r="C194" s="12"/>
      <c r="D194" s="12"/>
      <c r="E194" s="12"/>
      <c r="F194" s="12"/>
      <c r="G194" s="12"/>
      <c r="H194" s="11"/>
      <c r="I194" s="11"/>
    </row>
    <row r="195" spans="1:9" x14ac:dyDescent="0.35">
      <c r="A195" s="15"/>
      <c r="B195" s="11"/>
      <c r="C195" s="12"/>
      <c r="D195" s="12"/>
      <c r="E195" s="12"/>
      <c r="F195" s="12"/>
      <c r="G195" s="12"/>
      <c r="H195" s="11"/>
      <c r="I195" s="11"/>
    </row>
    <row r="196" spans="1:9" x14ac:dyDescent="0.35">
      <c r="A196" s="15"/>
      <c r="B196" s="11"/>
      <c r="C196" s="12"/>
      <c r="D196" s="12"/>
      <c r="E196" s="12"/>
      <c r="F196" s="12"/>
      <c r="G196" s="12"/>
      <c r="H196" s="11"/>
      <c r="I196" s="11"/>
    </row>
    <row r="197" spans="1:9" x14ac:dyDescent="0.35">
      <c r="A197" s="15"/>
      <c r="B197" s="11"/>
      <c r="C197" s="12"/>
      <c r="D197" s="12"/>
      <c r="E197" s="12"/>
      <c r="F197" s="12"/>
      <c r="G197" s="12"/>
      <c r="H197" s="11"/>
      <c r="I197" s="11"/>
    </row>
    <row r="198" spans="1:9" x14ac:dyDescent="0.35">
      <c r="A198" s="15"/>
      <c r="B198" s="11"/>
      <c r="C198" s="12"/>
      <c r="D198" s="12"/>
      <c r="E198" s="12"/>
      <c r="F198" s="12"/>
      <c r="G198" s="12"/>
      <c r="H198" s="11"/>
      <c r="I198" s="11"/>
    </row>
    <row r="199" spans="1:9" x14ac:dyDescent="0.35">
      <c r="A199" s="15"/>
      <c r="B199" s="11"/>
      <c r="C199" s="12"/>
      <c r="D199" s="12"/>
      <c r="E199" s="12"/>
      <c r="F199" s="12"/>
      <c r="G199" s="12"/>
      <c r="H199" s="11"/>
      <c r="I199" s="11"/>
    </row>
    <row r="200" spans="1:9" x14ac:dyDescent="0.35">
      <c r="A200" s="15"/>
      <c r="B200" s="11"/>
      <c r="C200" s="12"/>
      <c r="D200" s="12"/>
      <c r="E200" s="12"/>
      <c r="F200" s="12"/>
      <c r="G200" s="12"/>
      <c r="H200" s="11"/>
      <c r="I200" s="11"/>
    </row>
    <row r="201" spans="1:9" x14ac:dyDescent="0.35">
      <c r="A201" s="15"/>
      <c r="B201" s="11"/>
      <c r="C201" s="12"/>
      <c r="D201" s="12"/>
      <c r="E201" s="12"/>
      <c r="F201" s="12"/>
      <c r="G201" s="12"/>
      <c r="H201" s="11"/>
      <c r="I201" s="11"/>
    </row>
    <row r="202" spans="1:9" x14ac:dyDescent="0.35">
      <c r="A202" s="15"/>
      <c r="B202" s="11"/>
      <c r="C202" s="12"/>
      <c r="D202" s="12"/>
      <c r="E202" s="12"/>
      <c r="F202" s="12"/>
      <c r="G202" s="12"/>
      <c r="H202" s="11"/>
      <c r="I202" s="11"/>
    </row>
    <row r="203" spans="1:9" x14ac:dyDescent="0.35">
      <c r="A203" s="15"/>
      <c r="B203" s="11"/>
      <c r="C203" s="12"/>
      <c r="D203" s="12"/>
      <c r="E203" s="12"/>
      <c r="F203" s="12"/>
      <c r="G203" s="12"/>
      <c r="H203" s="11"/>
      <c r="I203" s="11"/>
    </row>
  </sheetData>
  <sheetProtection sheet="1" objects="1" scenarios="1"/>
  <mergeCells count="2">
    <mergeCell ref="A1:I1"/>
    <mergeCell ref="A2:I2"/>
  </mergeCells>
  <conditionalFormatting sqref="A4:I203">
    <cfRule type="expression" dxfId="2" priority="1">
      <formula>$B4="Realizada"</formula>
    </cfRule>
    <cfRule type="expression" dxfId="1" priority="2">
      <formula>$B4="Falta"</formula>
    </cfRule>
    <cfRule type="expression" dxfId="0" priority="3">
      <formula>$B4="Cancelada"</formula>
    </cfRule>
  </conditionalFormatting>
  <dataValidations count="3">
    <dataValidation type="decimal" allowBlank="1" showInputMessage="1" showErrorMessage="1" errorTitle="Data inválida" error="Digite uma data no formato dia/mês/ano. Ex.: 15/03/2026" promptTitle="Data" prompt="Data da sessão. Ex.: 15/03/2026" sqref="A4:A203" xr:uid="{E27A9858-5E89-4918-9975-1C0A3FE89148}">
      <formula1>43831</formula1>
      <formula2>51502</formula2>
    </dataValidation>
    <dataValidation type="list" allowBlank="1" showInputMessage="1" showErrorMessage="1" errorTitle="Ops!" error="Use a setinha: Realizada, Falta ou Cancelada." promptTitle="Presença" prompt="Clique na setinha: Realizada, Falta ou Cancelada." sqref="B4:B203" xr:uid="{0FB5B299-9D24-4359-870F-5B7F8656E751}">
      <mc:AlternateContent xmlns:x12ac="http://schemas.microsoft.com/office/spreadsheetml/2011/1/ac" xmlns:mc="http://schemas.openxmlformats.org/markup-compatibility/2006">
        <mc:Choice Requires="x12ac">
          <x12ac:list>"Realizada,Falta,Cancelada"</x12ac:list>
        </mc:Choice>
        <mc:Fallback>
          <formula1>"Realizada,Falta,Cancelada"</formula1>
        </mc:Fallback>
      </mc:AlternateContent>
    </dataValidation>
    <dataValidation type="decimal" allowBlank="1" showInputMessage="1" showErrorMessage="1" errorTitle="Pontuação inválida" error="Digite um número de 0 a 10. Ex.: 6 ou 6,5" promptTitle="Pontuação (0–10)" prompt="Como o paciente está nesta meta hoje? 0 a 10 — quanto maior, melhor. Pode usar 6,5." sqref="C4:G203" xr:uid="{DE7E4E07-35EA-435C-BFAD-8EF559275441}">
      <formula1>0</formula1>
      <formula2>10</formula2>
    </dataValidation>
  </dataValidation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0EF00-035B-4A9B-ACAA-747489A90EC0}">
  <sheetPr>
    <tabColor rgb="FF606870"/>
  </sheetPr>
  <dimension ref="A2:Q42"/>
  <sheetViews>
    <sheetView showGridLines="0" workbookViewId="0"/>
  </sheetViews>
  <sheetFormatPr defaultRowHeight="14.4" x14ac:dyDescent="0.3"/>
  <sheetData>
    <row r="2" spans="1:17" x14ac:dyDescent="0.3">
      <c r="A2" t="s">
        <v>35</v>
      </c>
      <c r="B2" t="s">
        <v>36</v>
      </c>
      <c r="D2" t="s">
        <v>35</v>
      </c>
      <c r="E2" t="str">
        <f>Sessões!C$3</f>
        <v>Independência no banho</v>
      </c>
      <c r="F2" t="str">
        <f>Sessões!D$3</f>
        <v>Preparo de refeições simples</v>
      </c>
      <c r="G2" t="str">
        <f>Sessões!E$3</f>
        <v>Regulação emocional na rotina</v>
      </c>
      <c r="H2" t="str">
        <f>Sessões!F$3</f>
        <v>Meta 4</v>
      </c>
      <c r="I2" t="str">
        <f>Sessões!G$3</f>
        <v>Meta 5</v>
      </c>
      <c r="K2" t="s">
        <v>37</v>
      </c>
      <c r="L2" t="s">
        <v>38</v>
      </c>
      <c r="M2" t="s">
        <v>39</v>
      </c>
      <c r="O2" t="s">
        <v>40</v>
      </c>
      <c r="P2" t="s">
        <v>41</v>
      </c>
      <c r="Q2" t="s">
        <v>42</v>
      </c>
    </row>
    <row r="3" spans="1:17" x14ac:dyDescent="0.3">
      <c r="A3">
        <v>1</v>
      </c>
      <c r="B3">
        <f>IF(COUNT(Sessões!$C4:$G4)=0,NA(),AVERAGE(Sessões!$C4:$G4))</f>
        <v>3</v>
      </c>
      <c r="D3">
        <v>1</v>
      </c>
      <c r="E3">
        <f>IF(Sessões!C4="",NA(),Sessões!C4)</f>
        <v>3</v>
      </c>
      <c r="F3">
        <f>IF(Sessões!D4="",NA(),Sessões!D4)</f>
        <v>2</v>
      </c>
      <c r="G3">
        <f>IF(Sessões!E4="",NA(),Sessões!E4)</f>
        <v>4</v>
      </c>
      <c r="H3" t="e">
        <f>IF(Sessões!F4="",NA(),Sessões!F4)</f>
        <v>#N/A</v>
      </c>
      <c r="I3" t="e">
        <f>IF(Sessões!G4="",NA(),Sessões!G4)</f>
        <v>#N/A</v>
      </c>
      <c r="K3" t="str">
        <f>IF(Metas!A4="","",Metas!A4)</f>
        <v>Independência no banho</v>
      </c>
      <c r="L3">
        <f>IF(Metas!A4="",NA(),Metas!C4)</f>
        <v>3</v>
      </c>
      <c r="M3">
        <f>IF(Metas!A4="",NA(),Metas!E4)</f>
        <v>6</v>
      </c>
      <c r="O3" t="s">
        <v>43</v>
      </c>
      <c r="P3">
        <f>COUNTIFS(Sessões!$B:$B,"Realizada",Sessões!$A:$A,"&gt;="&amp;DATE(Ajustes!$B$5,1,1),Sessões!$A:$A,"&lt;"&amp;DATE(Ajustes!$B$5,2,1))</f>
        <v>3</v>
      </c>
      <c r="Q3">
        <f>COUNTIFS(Sessões!$B:$B,"Falta",Sessões!$A:$A,"&gt;="&amp;DATE(Ajustes!$B$5,1,1),Sessões!$A:$A,"&lt;"&amp;DATE(Ajustes!$B$5,2,1))</f>
        <v>1</v>
      </c>
    </row>
    <row r="4" spans="1:17" x14ac:dyDescent="0.3">
      <c r="A4">
        <v>2</v>
      </c>
      <c r="B4">
        <f>IF(COUNT(Sessões!$C5:$G5)=0,NA(),AVERAGE(Sessões!$C5:$G5))</f>
        <v>3.3333333333333335</v>
      </c>
      <c r="D4">
        <v>2</v>
      </c>
      <c r="E4">
        <f>IF(Sessões!C5="",NA(),Sessões!C5)</f>
        <v>3</v>
      </c>
      <c r="F4">
        <f>IF(Sessões!D5="",NA(),Sessões!D5)</f>
        <v>3</v>
      </c>
      <c r="G4">
        <f>IF(Sessões!E5="",NA(),Sessões!E5)</f>
        <v>4</v>
      </c>
      <c r="H4" t="e">
        <f>IF(Sessões!F5="",NA(),Sessões!F5)</f>
        <v>#N/A</v>
      </c>
      <c r="I4" t="e">
        <f>IF(Sessões!G5="",NA(),Sessões!G5)</f>
        <v>#N/A</v>
      </c>
      <c r="K4" t="str">
        <f>IF(Metas!A5="","",Metas!A5)</f>
        <v>Preparo de refeições simples</v>
      </c>
      <c r="L4">
        <f>IF(Metas!A5="",NA(),Metas!C5)</f>
        <v>2</v>
      </c>
      <c r="M4">
        <f>IF(Metas!A5="",NA(),Metas!E5)</f>
        <v>7</v>
      </c>
      <c r="O4" t="s">
        <v>44</v>
      </c>
      <c r="P4">
        <f>COUNTIFS(Sessões!$B:$B,"Realizada",Sessões!$A:$A,"&gt;="&amp;DATE(Ajustes!$B$5,2,1),Sessões!$A:$A,"&lt;"&amp;DATE(Ajustes!$B$5,3,1))</f>
        <v>4</v>
      </c>
      <c r="Q4">
        <f>COUNTIFS(Sessões!$B:$B,"Falta",Sessões!$A:$A,"&gt;="&amp;DATE(Ajustes!$B$5,2,1),Sessões!$A:$A,"&lt;"&amp;DATE(Ajustes!$B$5,3,1))</f>
        <v>0</v>
      </c>
    </row>
    <row r="5" spans="1:17" x14ac:dyDescent="0.3">
      <c r="A5">
        <v>3</v>
      </c>
      <c r="B5">
        <f>IF(COUNT(Sessões!$C6:$G6)=0,NA(),AVERAGE(Sessões!$C6:$G6))</f>
        <v>4</v>
      </c>
      <c r="D5">
        <v>3</v>
      </c>
      <c r="E5">
        <f>IF(Sessões!C6="",NA(),Sessões!C6)</f>
        <v>4</v>
      </c>
      <c r="F5">
        <f>IF(Sessões!D6="",NA(),Sessões!D6)</f>
        <v>3</v>
      </c>
      <c r="G5">
        <f>IF(Sessões!E6="",NA(),Sessões!E6)</f>
        <v>5</v>
      </c>
      <c r="H5" t="e">
        <f>IF(Sessões!F6="",NA(),Sessões!F6)</f>
        <v>#N/A</v>
      </c>
      <c r="I5" t="e">
        <f>IF(Sessões!G6="",NA(),Sessões!G6)</f>
        <v>#N/A</v>
      </c>
      <c r="K5" t="str">
        <f>IF(Metas!A6="","",Metas!A6)</f>
        <v>Regulação emocional na rotina</v>
      </c>
      <c r="L5">
        <f>IF(Metas!A6="",NA(),Metas!C6)</f>
        <v>4</v>
      </c>
      <c r="M5">
        <f>IF(Metas!A6="",NA(),Metas!E6)</f>
        <v>6</v>
      </c>
      <c r="O5" t="s">
        <v>45</v>
      </c>
      <c r="P5">
        <f>COUNTIFS(Sessões!$B:$B,"Realizada",Sessões!$A:$A,"&gt;="&amp;DATE(Ajustes!$B$5,3,1),Sessões!$A:$A,"&lt;"&amp;DATE(Ajustes!$B$5,4,1))</f>
        <v>0</v>
      </c>
      <c r="Q5">
        <f>COUNTIFS(Sessões!$B:$B,"Falta",Sessões!$A:$A,"&gt;="&amp;DATE(Ajustes!$B$5,3,1),Sessões!$A:$A,"&lt;"&amp;DATE(Ajustes!$B$5,4,1))</f>
        <v>0</v>
      </c>
    </row>
    <row r="6" spans="1:17" x14ac:dyDescent="0.3">
      <c r="A6">
        <v>4</v>
      </c>
      <c r="B6" t="e">
        <f>IF(COUNT(Sessões!$C7:$G7)=0,NA(),AVERAGE(Sessões!$C7:$G7))</f>
        <v>#N/A</v>
      </c>
      <c r="D6">
        <v>4</v>
      </c>
      <c r="E6" t="e">
        <f>IF(Sessões!C7="",NA(),Sessões!C7)</f>
        <v>#N/A</v>
      </c>
      <c r="F6" t="e">
        <f>IF(Sessões!D7="",NA(),Sessões!D7)</f>
        <v>#N/A</v>
      </c>
      <c r="G6" t="e">
        <f>IF(Sessões!E7="",NA(),Sessões!E7)</f>
        <v>#N/A</v>
      </c>
      <c r="H6" t="e">
        <f>IF(Sessões!F7="",NA(),Sessões!F7)</f>
        <v>#N/A</v>
      </c>
      <c r="I6" t="e">
        <f>IF(Sessões!G7="",NA(),Sessões!G7)</f>
        <v>#N/A</v>
      </c>
      <c r="K6" t="str">
        <f>IF(Metas!A7="","",Metas!A7)</f>
        <v/>
      </c>
      <c r="L6" t="e">
        <f>IF(Metas!A7="",NA(),Metas!C7)</f>
        <v>#N/A</v>
      </c>
      <c r="M6" t="e">
        <f>IF(Metas!A7="",NA(),Metas!E7)</f>
        <v>#N/A</v>
      </c>
      <c r="O6" t="s">
        <v>46</v>
      </c>
      <c r="P6">
        <f>COUNTIFS(Sessões!$B:$B,"Realizada",Sessões!$A:$A,"&gt;="&amp;DATE(Ajustes!$B$5,4,1),Sessões!$A:$A,"&lt;"&amp;DATE(Ajustes!$B$5,5,1))</f>
        <v>0</v>
      </c>
      <c r="Q6">
        <f>COUNTIFS(Sessões!$B:$B,"Falta",Sessões!$A:$A,"&gt;="&amp;DATE(Ajustes!$B$5,4,1),Sessões!$A:$A,"&lt;"&amp;DATE(Ajustes!$B$5,5,1))</f>
        <v>0</v>
      </c>
    </row>
    <row r="7" spans="1:17" x14ac:dyDescent="0.3">
      <c r="A7">
        <v>5</v>
      </c>
      <c r="B7">
        <f>IF(COUNT(Sessões!$C8:$G8)=0,NA(),AVERAGE(Sessões!$C8:$G8))</f>
        <v>4.333333333333333</v>
      </c>
      <c r="D7">
        <v>5</v>
      </c>
      <c r="E7">
        <f>IF(Sessões!C8="",NA(),Sessões!C8)</f>
        <v>4</v>
      </c>
      <c r="F7">
        <f>IF(Sessões!D8="",NA(),Sessões!D8)</f>
        <v>4</v>
      </c>
      <c r="G7">
        <f>IF(Sessões!E8="",NA(),Sessões!E8)</f>
        <v>5</v>
      </c>
      <c r="H7" t="e">
        <f>IF(Sessões!F8="",NA(),Sessões!F8)</f>
        <v>#N/A</v>
      </c>
      <c r="I7" t="e">
        <f>IF(Sessões!G8="",NA(),Sessões!G8)</f>
        <v>#N/A</v>
      </c>
      <c r="K7" t="str">
        <f>IF(Metas!A8="","",Metas!A8)</f>
        <v/>
      </c>
      <c r="L7" t="e">
        <f>IF(Metas!A8="",NA(),Metas!C8)</f>
        <v>#N/A</v>
      </c>
      <c r="M7" t="e">
        <f>IF(Metas!A8="",NA(),Metas!E8)</f>
        <v>#N/A</v>
      </c>
      <c r="O7" t="s">
        <v>47</v>
      </c>
      <c r="P7">
        <f>COUNTIFS(Sessões!$B:$B,"Realizada",Sessões!$A:$A,"&gt;="&amp;DATE(Ajustes!$B$5,5,1),Sessões!$A:$A,"&lt;"&amp;DATE(Ajustes!$B$5,6,1))</f>
        <v>0</v>
      </c>
      <c r="Q7">
        <f>COUNTIFS(Sessões!$B:$B,"Falta",Sessões!$A:$A,"&gt;="&amp;DATE(Ajustes!$B$5,5,1),Sessões!$A:$A,"&lt;"&amp;DATE(Ajustes!$B$5,6,1))</f>
        <v>0</v>
      </c>
    </row>
    <row r="8" spans="1:17" x14ac:dyDescent="0.3">
      <c r="A8">
        <v>6</v>
      </c>
      <c r="B8">
        <f>IF(COUNT(Sessões!$C9:$G9)=0,NA(),AVERAGE(Sessões!$C9:$G9))</f>
        <v>5.333333333333333</v>
      </c>
      <c r="D8">
        <v>6</v>
      </c>
      <c r="E8">
        <f>IF(Sessões!C9="",NA(),Sessões!C9)</f>
        <v>5</v>
      </c>
      <c r="F8">
        <f>IF(Sessões!D9="",NA(),Sessões!D9)</f>
        <v>5</v>
      </c>
      <c r="G8">
        <f>IF(Sessões!E9="",NA(),Sessões!E9)</f>
        <v>6</v>
      </c>
      <c r="H8" t="e">
        <f>IF(Sessões!F9="",NA(),Sessões!F9)</f>
        <v>#N/A</v>
      </c>
      <c r="I8" t="e">
        <f>IF(Sessões!G9="",NA(),Sessões!G9)</f>
        <v>#N/A</v>
      </c>
      <c r="O8" t="s">
        <v>48</v>
      </c>
      <c r="P8">
        <f>COUNTIFS(Sessões!$B:$B,"Realizada",Sessões!$A:$A,"&gt;="&amp;DATE(Ajustes!$B$5,6,1),Sessões!$A:$A,"&lt;"&amp;DATE(Ajustes!$B$5,7,1))</f>
        <v>0</v>
      </c>
      <c r="Q8">
        <f>COUNTIFS(Sessões!$B:$B,"Falta",Sessões!$A:$A,"&gt;="&amp;DATE(Ajustes!$B$5,6,1),Sessões!$A:$A,"&lt;"&amp;DATE(Ajustes!$B$5,7,1))</f>
        <v>0</v>
      </c>
    </row>
    <row r="9" spans="1:17" x14ac:dyDescent="0.3">
      <c r="A9">
        <v>7</v>
      </c>
      <c r="B9">
        <f>IF(COUNT(Sessões!$C10:$G10)=0,NA(),AVERAGE(Sessões!$C10:$G10))</f>
        <v>5.666666666666667</v>
      </c>
      <c r="D9">
        <v>7</v>
      </c>
      <c r="E9">
        <f>IF(Sessões!C10="",NA(),Sessões!C10)</f>
        <v>5</v>
      </c>
      <c r="F9">
        <f>IF(Sessões!D10="",NA(),Sessões!D10)</f>
        <v>6</v>
      </c>
      <c r="G9">
        <f>IF(Sessões!E10="",NA(),Sessões!E10)</f>
        <v>6</v>
      </c>
      <c r="H9" t="e">
        <f>IF(Sessões!F10="",NA(),Sessões!F10)</f>
        <v>#N/A</v>
      </c>
      <c r="I9" t="e">
        <f>IF(Sessões!G10="",NA(),Sessões!G10)</f>
        <v>#N/A</v>
      </c>
      <c r="O9" t="s">
        <v>49</v>
      </c>
      <c r="P9">
        <f>COUNTIFS(Sessões!$B:$B,"Realizada",Sessões!$A:$A,"&gt;="&amp;DATE(Ajustes!$B$5,7,1),Sessões!$A:$A,"&lt;"&amp;DATE(Ajustes!$B$5,8,1))</f>
        <v>0</v>
      </c>
      <c r="Q9">
        <f>COUNTIFS(Sessões!$B:$B,"Falta",Sessões!$A:$A,"&gt;="&amp;DATE(Ajustes!$B$5,7,1),Sessões!$A:$A,"&lt;"&amp;DATE(Ajustes!$B$5,8,1))</f>
        <v>0</v>
      </c>
    </row>
    <row r="10" spans="1:17" x14ac:dyDescent="0.3">
      <c r="A10">
        <v>8</v>
      </c>
      <c r="B10">
        <f>IF(COUNT(Sessões!$C11:$G11)=0,NA(),AVERAGE(Sessões!$C11:$G11))</f>
        <v>6.333333333333333</v>
      </c>
      <c r="D10">
        <v>8</v>
      </c>
      <c r="E10">
        <f>IF(Sessões!C11="",NA(),Sessões!C11)</f>
        <v>6</v>
      </c>
      <c r="F10">
        <f>IF(Sessões!D11="",NA(),Sessões!D11)</f>
        <v>7</v>
      </c>
      <c r="G10">
        <f>IF(Sessões!E11="",NA(),Sessões!E11)</f>
        <v>6</v>
      </c>
      <c r="H10" t="e">
        <f>IF(Sessões!F11="",NA(),Sessões!F11)</f>
        <v>#N/A</v>
      </c>
      <c r="I10" t="e">
        <f>IF(Sessões!G11="",NA(),Sessões!G11)</f>
        <v>#N/A</v>
      </c>
      <c r="O10" t="s">
        <v>50</v>
      </c>
      <c r="P10">
        <f>COUNTIFS(Sessões!$B:$B,"Realizada",Sessões!$A:$A,"&gt;="&amp;DATE(Ajustes!$B$5,8,1),Sessões!$A:$A,"&lt;"&amp;DATE(Ajustes!$B$5,9,1))</f>
        <v>0</v>
      </c>
      <c r="Q10">
        <f>COUNTIFS(Sessões!$B:$B,"Falta",Sessões!$A:$A,"&gt;="&amp;DATE(Ajustes!$B$5,8,1),Sessões!$A:$A,"&lt;"&amp;DATE(Ajustes!$B$5,9,1))</f>
        <v>0</v>
      </c>
    </row>
    <row r="11" spans="1:17" x14ac:dyDescent="0.3">
      <c r="A11">
        <v>9</v>
      </c>
      <c r="B11" t="e">
        <f>IF(COUNT(Sessões!$C12:$G12)=0,NA(),AVERAGE(Sessões!$C12:$G12))</f>
        <v>#N/A</v>
      </c>
      <c r="D11">
        <v>9</v>
      </c>
      <c r="E11" t="e">
        <f>IF(Sessões!C12="",NA(),Sessões!C12)</f>
        <v>#N/A</v>
      </c>
      <c r="F11" t="e">
        <f>IF(Sessões!D12="",NA(),Sessões!D12)</f>
        <v>#N/A</v>
      </c>
      <c r="G11" t="e">
        <f>IF(Sessões!E12="",NA(),Sessões!E12)</f>
        <v>#N/A</v>
      </c>
      <c r="H11" t="e">
        <f>IF(Sessões!F12="",NA(),Sessões!F12)</f>
        <v>#N/A</v>
      </c>
      <c r="I11" t="e">
        <f>IF(Sessões!G12="",NA(),Sessões!G12)</f>
        <v>#N/A</v>
      </c>
      <c r="O11" t="s">
        <v>51</v>
      </c>
      <c r="P11">
        <f>COUNTIFS(Sessões!$B:$B,"Realizada",Sessões!$A:$A,"&gt;="&amp;DATE(Ajustes!$B$5,9,1),Sessões!$A:$A,"&lt;"&amp;DATE(Ajustes!$B$5,10,1))</f>
        <v>0</v>
      </c>
      <c r="Q11">
        <f>COUNTIFS(Sessões!$B:$B,"Falta",Sessões!$A:$A,"&gt;="&amp;DATE(Ajustes!$B$5,9,1),Sessões!$A:$A,"&lt;"&amp;DATE(Ajustes!$B$5,10,1))</f>
        <v>0</v>
      </c>
    </row>
    <row r="12" spans="1:17" x14ac:dyDescent="0.3">
      <c r="A12">
        <v>10</v>
      </c>
      <c r="B12" t="e">
        <f>IF(COUNT(Sessões!$C13:$G13)=0,NA(),AVERAGE(Sessões!$C13:$G13))</f>
        <v>#N/A</v>
      </c>
      <c r="D12">
        <v>10</v>
      </c>
      <c r="E12" t="e">
        <f>IF(Sessões!C13="",NA(),Sessões!C13)</f>
        <v>#N/A</v>
      </c>
      <c r="F12" t="e">
        <f>IF(Sessões!D13="",NA(),Sessões!D13)</f>
        <v>#N/A</v>
      </c>
      <c r="G12" t="e">
        <f>IF(Sessões!E13="",NA(),Sessões!E13)</f>
        <v>#N/A</v>
      </c>
      <c r="H12" t="e">
        <f>IF(Sessões!F13="",NA(),Sessões!F13)</f>
        <v>#N/A</v>
      </c>
      <c r="I12" t="e">
        <f>IF(Sessões!G13="",NA(),Sessões!G13)</f>
        <v>#N/A</v>
      </c>
      <c r="O12" t="s">
        <v>52</v>
      </c>
      <c r="P12">
        <f>COUNTIFS(Sessões!$B:$B,"Realizada",Sessões!$A:$A,"&gt;="&amp;DATE(Ajustes!$B$5,10,1),Sessões!$A:$A,"&lt;"&amp;DATE(Ajustes!$B$5,11,1))</f>
        <v>0</v>
      </c>
      <c r="Q12">
        <f>COUNTIFS(Sessões!$B:$B,"Falta",Sessões!$A:$A,"&gt;="&amp;DATE(Ajustes!$B$5,10,1),Sessões!$A:$A,"&lt;"&amp;DATE(Ajustes!$B$5,11,1))</f>
        <v>0</v>
      </c>
    </row>
    <row r="13" spans="1:17" x14ac:dyDescent="0.3">
      <c r="A13">
        <v>11</v>
      </c>
      <c r="B13" t="e">
        <f>IF(COUNT(Sessões!$C14:$G14)=0,NA(),AVERAGE(Sessões!$C14:$G14))</f>
        <v>#N/A</v>
      </c>
      <c r="D13">
        <v>11</v>
      </c>
      <c r="E13" t="e">
        <f>IF(Sessões!C14="",NA(),Sessões!C14)</f>
        <v>#N/A</v>
      </c>
      <c r="F13" t="e">
        <f>IF(Sessões!D14="",NA(),Sessões!D14)</f>
        <v>#N/A</v>
      </c>
      <c r="G13" t="e">
        <f>IF(Sessões!E14="",NA(),Sessões!E14)</f>
        <v>#N/A</v>
      </c>
      <c r="H13" t="e">
        <f>IF(Sessões!F14="",NA(),Sessões!F14)</f>
        <v>#N/A</v>
      </c>
      <c r="I13" t="e">
        <f>IF(Sessões!G14="",NA(),Sessões!G14)</f>
        <v>#N/A</v>
      </c>
      <c r="O13" t="s">
        <v>53</v>
      </c>
      <c r="P13">
        <f>COUNTIFS(Sessões!$B:$B,"Realizada",Sessões!$A:$A,"&gt;="&amp;DATE(Ajustes!$B$5,11,1),Sessões!$A:$A,"&lt;"&amp;DATE(Ajustes!$B$5,12,1))</f>
        <v>0</v>
      </c>
      <c r="Q13">
        <f>COUNTIFS(Sessões!$B:$B,"Falta",Sessões!$A:$A,"&gt;="&amp;DATE(Ajustes!$B$5,11,1),Sessões!$A:$A,"&lt;"&amp;DATE(Ajustes!$B$5,12,1))</f>
        <v>0</v>
      </c>
    </row>
    <row r="14" spans="1:17" x14ac:dyDescent="0.3">
      <c r="A14">
        <v>12</v>
      </c>
      <c r="B14" t="e">
        <f>IF(COUNT(Sessões!$C15:$G15)=0,NA(),AVERAGE(Sessões!$C15:$G15))</f>
        <v>#N/A</v>
      </c>
      <c r="D14">
        <v>12</v>
      </c>
      <c r="E14" t="e">
        <f>IF(Sessões!C15="",NA(),Sessões!C15)</f>
        <v>#N/A</v>
      </c>
      <c r="F14" t="e">
        <f>IF(Sessões!D15="",NA(),Sessões!D15)</f>
        <v>#N/A</v>
      </c>
      <c r="G14" t="e">
        <f>IF(Sessões!E15="",NA(),Sessões!E15)</f>
        <v>#N/A</v>
      </c>
      <c r="H14" t="e">
        <f>IF(Sessões!F15="",NA(),Sessões!F15)</f>
        <v>#N/A</v>
      </c>
      <c r="I14" t="e">
        <f>IF(Sessões!G15="",NA(),Sessões!G15)</f>
        <v>#N/A</v>
      </c>
      <c r="O14" t="s">
        <v>54</v>
      </c>
      <c r="P14">
        <f>COUNTIFS(Sessões!$B:$B,"Realizada",Sessões!$A:$A,"&gt;="&amp;DATE(Ajustes!$B$5,12,1),Sessões!$A:$A,"&lt;"&amp;DATE(Ajustes!$B$5,13,1))</f>
        <v>0</v>
      </c>
      <c r="Q14">
        <f>COUNTIFS(Sessões!$B:$B,"Falta",Sessões!$A:$A,"&gt;="&amp;DATE(Ajustes!$B$5,12,1),Sessões!$A:$A,"&lt;"&amp;DATE(Ajustes!$B$5,13,1))</f>
        <v>0</v>
      </c>
    </row>
    <row r="15" spans="1:17" x14ac:dyDescent="0.3">
      <c r="A15">
        <v>13</v>
      </c>
      <c r="B15" t="e">
        <f>IF(COUNT(Sessões!$C16:$G16)=0,NA(),AVERAGE(Sessões!$C16:$G16))</f>
        <v>#N/A</v>
      </c>
      <c r="D15">
        <v>13</v>
      </c>
      <c r="E15" t="e">
        <f>IF(Sessões!C16="",NA(),Sessões!C16)</f>
        <v>#N/A</v>
      </c>
      <c r="F15" t="e">
        <f>IF(Sessões!D16="",NA(),Sessões!D16)</f>
        <v>#N/A</v>
      </c>
      <c r="G15" t="e">
        <f>IF(Sessões!E16="",NA(),Sessões!E16)</f>
        <v>#N/A</v>
      </c>
      <c r="H15" t="e">
        <f>IF(Sessões!F16="",NA(),Sessões!F16)</f>
        <v>#N/A</v>
      </c>
      <c r="I15" t="e">
        <f>IF(Sessões!G16="",NA(),Sessões!G16)</f>
        <v>#N/A</v>
      </c>
    </row>
    <row r="16" spans="1:17" x14ac:dyDescent="0.3">
      <c r="A16">
        <v>14</v>
      </c>
      <c r="B16" t="e">
        <f>IF(COUNT(Sessões!$C17:$G17)=0,NA(),AVERAGE(Sessões!$C17:$G17))</f>
        <v>#N/A</v>
      </c>
      <c r="D16">
        <v>14</v>
      </c>
      <c r="E16" t="e">
        <f>IF(Sessões!C17="",NA(),Sessões!C17)</f>
        <v>#N/A</v>
      </c>
      <c r="F16" t="e">
        <f>IF(Sessões!D17="",NA(),Sessões!D17)</f>
        <v>#N/A</v>
      </c>
      <c r="G16" t="e">
        <f>IF(Sessões!E17="",NA(),Sessões!E17)</f>
        <v>#N/A</v>
      </c>
      <c r="H16" t="e">
        <f>IF(Sessões!F17="",NA(),Sessões!F17)</f>
        <v>#N/A</v>
      </c>
      <c r="I16" t="e">
        <f>IF(Sessões!G17="",NA(),Sessões!G17)</f>
        <v>#N/A</v>
      </c>
    </row>
    <row r="17" spans="1:9" x14ac:dyDescent="0.3">
      <c r="A17">
        <v>15</v>
      </c>
      <c r="B17" t="e">
        <f>IF(COUNT(Sessões!$C18:$G18)=0,NA(),AVERAGE(Sessões!$C18:$G18))</f>
        <v>#N/A</v>
      </c>
      <c r="D17">
        <v>15</v>
      </c>
      <c r="E17" t="e">
        <f>IF(Sessões!C18="",NA(),Sessões!C18)</f>
        <v>#N/A</v>
      </c>
      <c r="F17" t="e">
        <f>IF(Sessões!D18="",NA(),Sessões!D18)</f>
        <v>#N/A</v>
      </c>
      <c r="G17" t="e">
        <f>IF(Sessões!E18="",NA(),Sessões!E18)</f>
        <v>#N/A</v>
      </c>
      <c r="H17" t="e">
        <f>IF(Sessões!F18="",NA(),Sessões!F18)</f>
        <v>#N/A</v>
      </c>
      <c r="I17" t="e">
        <f>IF(Sessões!G18="",NA(),Sessões!G18)</f>
        <v>#N/A</v>
      </c>
    </row>
    <row r="18" spans="1:9" x14ac:dyDescent="0.3">
      <c r="A18">
        <v>16</v>
      </c>
      <c r="B18" t="e">
        <f>IF(COUNT(Sessões!$C19:$G19)=0,NA(),AVERAGE(Sessões!$C19:$G19))</f>
        <v>#N/A</v>
      </c>
      <c r="D18">
        <v>16</v>
      </c>
      <c r="E18" t="e">
        <f>IF(Sessões!C19="",NA(),Sessões!C19)</f>
        <v>#N/A</v>
      </c>
      <c r="F18" t="e">
        <f>IF(Sessões!D19="",NA(),Sessões!D19)</f>
        <v>#N/A</v>
      </c>
      <c r="G18" t="e">
        <f>IF(Sessões!E19="",NA(),Sessões!E19)</f>
        <v>#N/A</v>
      </c>
      <c r="H18" t="e">
        <f>IF(Sessões!F19="",NA(),Sessões!F19)</f>
        <v>#N/A</v>
      </c>
      <c r="I18" t="e">
        <f>IF(Sessões!G19="",NA(),Sessões!G19)</f>
        <v>#N/A</v>
      </c>
    </row>
    <row r="19" spans="1:9" x14ac:dyDescent="0.3">
      <c r="A19">
        <v>17</v>
      </c>
      <c r="B19" t="e">
        <f>IF(COUNT(Sessões!$C20:$G20)=0,NA(),AVERAGE(Sessões!$C20:$G20))</f>
        <v>#N/A</v>
      </c>
      <c r="D19">
        <v>17</v>
      </c>
      <c r="E19" t="e">
        <f>IF(Sessões!C20="",NA(),Sessões!C20)</f>
        <v>#N/A</v>
      </c>
      <c r="F19" t="e">
        <f>IF(Sessões!D20="",NA(),Sessões!D20)</f>
        <v>#N/A</v>
      </c>
      <c r="G19" t="e">
        <f>IF(Sessões!E20="",NA(),Sessões!E20)</f>
        <v>#N/A</v>
      </c>
      <c r="H19" t="e">
        <f>IF(Sessões!F20="",NA(),Sessões!F20)</f>
        <v>#N/A</v>
      </c>
      <c r="I19" t="e">
        <f>IF(Sessões!G20="",NA(),Sessões!G20)</f>
        <v>#N/A</v>
      </c>
    </row>
    <row r="20" spans="1:9" x14ac:dyDescent="0.3">
      <c r="A20">
        <v>18</v>
      </c>
      <c r="B20" t="e">
        <f>IF(COUNT(Sessões!$C21:$G21)=0,NA(),AVERAGE(Sessões!$C21:$G21))</f>
        <v>#N/A</v>
      </c>
      <c r="D20">
        <v>18</v>
      </c>
      <c r="E20" t="e">
        <f>IF(Sessões!C21="",NA(),Sessões!C21)</f>
        <v>#N/A</v>
      </c>
      <c r="F20" t="e">
        <f>IF(Sessões!D21="",NA(),Sessões!D21)</f>
        <v>#N/A</v>
      </c>
      <c r="G20" t="e">
        <f>IF(Sessões!E21="",NA(),Sessões!E21)</f>
        <v>#N/A</v>
      </c>
      <c r="H20" t="e">
        <f>IF(Sessões!F21="",NA(),Sessões!F21)</f>
        <v>#N/A</v>
      </c>
      <c r="I20" t="e">
        <f>IF(Sessões!G21="",NA(),Sessões!G21)</f>
        <v>#N/A</v>
      </c>
    </row>
    <row r="21" spans="1:9" x14ac:dyDescent="0.3">
      <c r="A21">
        <v>19</v>
      </c>
      <c r="B21" t="e">
        <f>IF(COUNT(Sessões!$C22:$G22)=0,NA(),AVERAGE(Sessões!$C22:$G22))</f>
        <v>#N/A</v>
      </c>
      <c r="D21">
        <v>19</v>
      </c>
      <c r="E21" t="e">
        <f>IF(Sessões!C22="",NA(),Sessões!C22)</f>
        <v>#N/A</v>
      </c>
      <c r="F21" t="e">
        <f>IF(Sessões!D22="",NA(),Sessões!D22)</f>
        <v>#N/A</v>
      </c>
      <c r="G21" t="e">
        <f>IF(Sessões!E22="",NA(),Sessões!E22)</f>
        <v>#N/A</v>
      </c>
      <c r="H21" t="e">
        <f>IF(Sessões!F22="",NA(),Sessões!F22)</f>
        <v>#N/A</v>
      </c>
      <c r="I21" t="e">
        <f>IF(Sessões!G22="",NA(),Sessões!G22)</f>
        <v>#N/A</v>
      </c>
    </row>
    <row r="22" spans="1:9" x14ac:dyDescent="0.3">
      <c r="A22">
        <v>20</v>
      </c>
      <c r="B22" t="e">
        <f>IF(COUNT(Sessões!$C23:$G23)=0,NA(),AVERAGE(Sessões!$C23:$G23))</f>
        <v>#N/A</v>
      </c>
      <c r="D22">
        <v>20</v>
      </c>
      <c r="E22" t="e">
        <f>IF(Sessões!C23="",NA(),Sessões!C23)</f>
        <v>#N/A</v>
      </c>
      <c r="F22" t="e">
        <f>IF(Sessões!D23="",NA(),Sessões!D23)</f>
        <v>#N/A</v>
      </c>
      <c r="G22" t="e">
        <f>IF(Sessões!E23="",NA(),Sessões!E23)</f>
        <v>#N/A</v>
      </c>
      <c r="H22" t="e">
        <f>IF(Sessões!F23="",NA(),Sessões!F23)</f>
        <v>#N/A</v>
      </c>
      <c r="I22" t="e">
        <f>IF(Sessões!G23="",NA(),Sessões!G23)</f>
        <v>#N/A</v>
      </c>
    </row>
    <row r="23" spans="1:9" x14ac:dyDescent="0.3">
      <c r="A23">
        <v>21</v>
      </c>
      <c r="B23" t="e">
        <f>IF(COUNT(Sessões!$C24:$G24)=0,NA(),AVERAGE(Sessões!$C24:$G24))</f>
        <v>#N/A</v>
      </c>
      <c r="D23">
        <v>21</v>
      </c>
      <c r="E23" t="e">
        <f>IF(Sessões!C24="",NA(),Sessões!C24)</f>
        <v>#N/A</v>
      </c>
      <c r="F23" t="e">
        <f>IF(Sessões!D24="",NA(),Sessões!D24)</f>
        <v>#N/A</v>
      </c>
      <c r="G23" t="e">
        <f>IF(Sessões!E24="",NA(),Sessões!E24)</f>
        <v>#N/A</v>
      </c>
      <c r="H23" t="e">
        <f>IF(Sessões!F24="",NA(),Sessões!F24)</f>
        <v>#N/A</v>
      </c>
      <c r="I23" t="e">
        <f>IF(Sessões!G24="",NA(),Sessões!G24)</f>
        <v>#N/A</v>
      </c>
    </row>
    <row r="24" spans="1:9" x14ac:dyDescent="0.3">
      <c r="A24">
        <v>22</v>
      </c>
      <c r="B24" t="e">
        <f>IF(COUNT(Sessões!$C25:$G25)=0,NA(),AVERAGE(Sessões!$C25:$G25))</f>
        <v>#N/A</v>
      </c>
      <c r="D24">
        <v>22</v>
      </c>
      <c r="E24" t="e">
        <f>IF(Sessões!C25="",NA(),Sessões!C25)</f>
        <v>#N/A</v>
      </c>
      <c r="F24" t="e">
        <f>IF(Sessões!D25="",NA(),Sessões!D25)</f>
        <v>#N/A</v>
      </c>
      <c r="G24" t="e">
        <f>IF(Sessões!E25="",NA(),Sessões!E25)</f>
        <v>#N/A</v>
      </c>
      <c r="H24" t="e">
        <f>IF(Sessões!F25="",NA(),Sessões!F25)</f>
        <v>#N/A</v>
      </c>
      <c r="I24" t="e">
        <f>IF(Sessões!G25="",NA(),Sessões!G25)</f>
        <v>#N/A</v>
      </c>
    </row>
    <row r="25" spans="1:9" x14ac:dyDescent="0.3">
      <c r="A25">
        <v>23</v>
      </c>
      <c r="B25" t="e">
        <f>IF(COUNT(Sessões!$C26:$G26)=0,NA(),AVERAGE(Sessões!$C26:$G26))</f>
        <v>#N/A</v>
      </c>
      <c r="D25">
        <v>23</v>
      </c>
      <c r="E25" t="e">
        <f>IF(Sessões!C26="",NA(),Sessões!C26)</f>
        <v>#N/A</v>
      </c>
      <c r="F25" t="e">
        <f>IF(Sessões!D26="",NA(),Sessões!D26)</f>
        <v>#N/A</v>
      </c>
      <c r="G25" t="e">
        <f>IF(Sessões!E26="",NA(),Sessões!E26)</f>
        <v>#N/A</v>
      </c>
      <c r="H25" t="e">
        <f>IF(Sessões!F26="",NA(),Sessões!F26)</f>
        <v>#N/A</v>
      </c>
      <c r="I25" t="e">
        <f>IF(Sessões!G26="",NA(),Sessões!G26)</f>
        <v>#N/A</v>
      </c>
    </row>
    <row r="26" spans="1:9" x14ac:dyDescent="0.3">
      <c r="A26">
        <v>24</v>
      </c>
      <c r="B26" t="e">
        <f>IF(COUNT(Sessões!$C27:$G27)=0,NA(),AVERAGE(Sessões!$C27:$G27))</f>
        <v>#N/A</v>
      </c>
      <c r="D26">
        <v>24</v>
      </c>
      <c r="E26" t="e">
        <f>IF(Sessões!C27="",NA(),Sessões!C27)</f>
        <v>#N/A</v>
      </c>
      <c r="F26" t="e">
        <f>IF(Sessões!D27="",NA(),Sessões!D27)</f>
        <v>#N/A</v>
      </c>
      <c r="G26" t="e">
        <f>IF(Sessões!E27="",NA(),Sessões!E27)</f>
        <v>#N/A</v>
      </c>
      <c r="H26" t="e">
        <f>IF(Sessões!F27="",NA(),Sessões!F27)</f>
        <v>#N/A</v>
      </c>
      <c r="I26" t="e">
        <f>IF(Sessões!G27="",NA(),Sessões!G27)</f>
        <v>#N/A</v>
      </c>
    </row>
    <row r="27" spans="1:9" x14ac:dyDescent="0.3">
      <c r="A27">
        <v>25</v>
      </c>
      <c r="B27" t="e">
        <f>IF(COUNT(Sessões!$C28:$G28)=0,NA(),AVERAGE(Sessões!$C28:$G28))</f>
        <v>#N/A</v>
      </c>
      <c r="D27">
        <v>25</v>
      </c>
      <c r="E27" t="e">
        <f>IF(Sessões!C28="",NA(),Sessões!C28)</f>
        <v>#N/A</v>
      </c>
      <c r="F27" t="e">
        <f>IF(Sessões!D28="",NA(),Sessões!D28)</f>
        <v>#N/A</v>
      </c>
      <c r="G27" t="e">
        <f>IF(Sessões!E28="",NA(),Sessões!E28)</f>
        <v>#N/A</v>
      </c>
      <c r="H27" t="e">
        <f>IF(Sessões!F28="",NA(),Sessões!F28)</f>
        <v>#N/A</v>
      </c>
      <c r="I27" t="e">
        <f>IF(Sessões!G28="",NA(),Sessões!G28)</f>
        <v>#N/A</v>
      </c>
    </row>
    <row r="28" spans="1:9" x14ac:dyDescent="0.3">
      <c r="A28">
        <v>26</v>
      </c>
      <c r="B28" t="e">
        <f>IF(COUNT(Sessões!$C29:$G29)=0,NA(),AVERAGE(Sessões!$C29:$G29))</f>
        <v>#N/A</v>
      </c>
      <c r="D28">
        <v>26</v>
      </c>
      <c r="E28" t="e">
        <f>IF(Sessões!C29="",NA(),Sessões!C29)</f>
        <v>#N/A</v>
      </c>
      <c r="F28" t="e">
        <f>IF(Sessões!D29="",NA(),Sessões!D29)</f>
        <v>#N/A</v>
      </c>
      <c r="G28" t="e">
        <f>IF(Sessões!E29="",NA(),Sessões!E29)</f>
        <v>#N/A</v>
      </c>
      <c r="H28" t="e">
        <f>IF(Sessões!F29="",NA(),Sessões!F29)</f>
        <v>#N/A</v>
      </c>
      <c r="I28" t="e">
        <f>IF(Sessões!G29="",NA(),Sessões!G29)</f>
        <v>#N/A</v>
      </c>
    </row>
    <row r="29" spans="1:9" x14ac:dyDescent="0.3">
      <c r="A29">
        <v>27</v>
      </c>
      <c r="B29" t="e">
        <f>IF(COUNT(Sessões!$C30:$G30)=0,NA(),AVERAGE(Sessões!$C30:$G30))</f>
        <v>#N/A</v>
      </c>
      <c r="D29">
        <v>27</v>
      </c>
      <c r="E29" t="e">
        <f>IF(Sessões!C30="",NA(),Sessões!C30)</f>
        <v>#N/A</v>
      </c>
      <c r="F29" t="e">
        <f>IF(Sessões!D30="",NA(),Sessões!D30)</f>
        <v>#N/A</v>
      </c>
      <c r="G29" t="e">
        <f>IF(Sessões!E30="",NA(),Sessões!E30)</f>
        <v>#N/A</v>
      </c>
      <c r="H29" t="e">
        <f>IF(Sessões!F30="",NA(),Sessões!F30)</f>
        <v>#N/A</v>
      </c>
      <c r="I29" t="e">
        <f>IF(Sessões!G30="",NA(),Sessões!G30)</f>
        <v>#N/A</v>
      </c>
    </row>
    <row r="30" spans="1:9" x14ac:dyDescent="0.3">
      <c r="A30">
        <v>28</v>
      </c>
      <c r="B30" t="e">
        <f>IF(COUNT(Sessões!$C31:$G31)=0,NA(),AVERAGE(Sessões!$C31:$G31))</f>
        <v>#N/A</v>
      </c>
      <c r="D30">
        <v>28</v>
      </c>
      <c r="E30" t="e">
        <f>IF(Sessões!C31="",NA(),Sessões!C31)</f>
        <v>#N/A</v>
      </c>
      <c r="F30" t="e">
        <f>IF(Sessões!D31="",NA(),Sessões!D31)</f>
        <v>#N/A</v>
      </c>
      <c r="G30" t="e">
        <f>IF(Sessões!E31="",NA(),Sessões!E31)</f>
        <v>#N/A</v>
      </c>
      <c r="H30" t="e">
        <f>IF(Sessões!F31="",NA(),Sessões!F31)</f>
        <v>#N/A</v>
      </c>
      <c r="I30" t="e">
        <f>IF(Sessões!G31="",NA(),Sessões!G31)</f>
        <v>#N/A</v>
      </c>
    </row>
    <row r="31" spans="1:9" x14ac:dyDescent="0.3">
      <c r="A31">
        <v>29</v>
      </c>
      <c r="B31" t="e">
        <f>IF(COUNT(Sessões!$C32:$G32)=0,NA(),AVERAGE(Sessões!$C32:$G32))</f>
        <v>#N/A</v>
      </c>
      <c r="D31">
        <v>29</v>
      </c>
      <c r="E31" t="e">
        <f>IF(Sessões!C32="",NA(),Sessões!C32)</f>
        <v>#N/A</v>
      </c>
      <c r="F31" t="e">
        <f>IF(Sessões!D32="",NA(),Sessões!D32)</f>
        <v>#N/A</v>
      </c>
      <c r="G31" t="e">
        <f>IF(Sessões!E32="",NA(),Sessões!E32)</f>
        <v>#N/A</v>
      </c>
      <c r="H31" t="e">
        <f>IF(Sessões!F32="",NA(),Sessões!F32)</f>
        <v>#N/A</v>
      </c>
      <c r="I31" t="e">
        <f>IF(Sessões!G32="",NA(),Sessões!G32)</f>
        <v>#N/A</v>
      </c>
    </row>
    <row r="32" spans="1:9" x14ac:dyDescent="0.3">
      <c r="A32">
        <v>30</v>
      </c>
      <c r="B32" t="e">
        <f>IF(COUNT(Sessões!$C33:$G33)=0,NA(),AVERAGE(Sessões!$C33:$G33))</f>
        <v>#N/A</v>
      </c>
      <c r="D32">
        <v>30</v>
      </c>
      <c r="E32" t="e">
        <f>IF(Sessões!C33="",NA(),Sessões!C33)</f>
        <v>#N/A</v>
      </c>
      <c r="F32" t="e">
        <f>IF(Sessões!D33="",NA(),Sessões!D33)</f>
        <v>#N/A</v>
      </c>
      <c r="G32" t="e">
        <f>IF(Sessões!E33="",NA(),Sessões!E33)</f>
        <v>#N/A</v>
      </c>
      <c r="H32" t="e">
        <f>IF(Sessões!F33="",NA(),Sessões!F33)</f>
        <v>#N/A</v>
      </c>
      <c r="I32" t="e">
        <f>IF(Sessões!G33="",NA(),Sessões!G33)</f>
        <v>#N/A</v>
      </c>
    </row>
    <row r="33" spans="1:9" x14ac:dyDescent="0.3">
      <c r="A33">
        <v>31</v>
      </c>
      <c r="B33" t="e">
        <f>IF(COUNT(Sessões!$C34:$G34)=0,NA(),AVERAGE(Sessões!$C34:$G34))</f>
        <v>#N/A</v>
      </c>
      <c r="D33">
        <v>31</v>
      </c>
      <c r="E33" t="e">
        <f>IF(Sessões!C34="",NA(),Sessões!C34)</f>
        <v>#N/A</v>
      </c>
      <c r="F33" t="e">
        <f>IF(Sessões!D34="",NA(),Sessões!D34)</f>
        <v>#N/A</v>
      </c>
      <c r="G33" t="e">
        <f>IF(Sessões!E34="",NA(),Sessões!E34)</f>
        <v>#N/A</v>
      </c>
      <c r="H33" t="e">
        <f>IF(Sessões!F34="",NA(),Sessões!F34)</f>
        <v>#N/A</v>
      </c>
      <c r="I33" t="e">
        <f>IF(Sessões!G34="",NA(),Sessões!G34)</f>
        <v>#N/A</v>
      </c>
    </row>
    <row r="34" spans="1:9" x14ac:dyDescent="0.3">
      <c r="A34">
        <v>32</v>
      </c>
      <c r="B34" t="e">
        <f>IF(COUNT(Sessões!$C35:$G35)=0,NA(),AVERAGE(Sessões!$C35:$G35))</f>
        <v>#N/A</v>
      </c>
      <c r="D34">
        <v>32</v>
      </c>
      <c r="E34" t="e">
        <f>IF(Sessões!C35="",NA(),Sessões!C35)</f>
        <v>#N/A</v>
      </c>
      <c r="F34" t="e">
        <f>IF(Sessões!D35="",NA(),Sessões!D35)</f>
        <v>#N/A</v>
      </c>
      <c r="G34" t="e">
        <f>IF(Sessões!E35="",NA(),Sessões!E35)</f>
        <v>#N/A</v>
      </c>
      <c r="H34" t="e">
        <f>IF(Sessões!F35="",NA(),Sessões!F35)</f>
        <v>#N/A</v>
      </c>
      <c r="I34" t="e">
        <f>IF(Sessões!G35="",NA(),Sessões!G35)</f>
        <v>#N/A</v>
      </c>
    </row>
    <row r="35" spans="1:9" x14ac:dyDescent="0.3">
      <c r="A35">
        <v>33</v>
      </c>
      <c r="B35" t="e">
        <f>IF(COUNT(Sessões!$C36:$G36)=0,NA(),AVERAGE(Sessões!$C36:$G36))</f>
        <v>#N/A</v>
      </c>
      <c r="D35">
        <v>33</v>
      </c>
      <c r="E35" t="e">
        <f>IF(Sessões!C36="",NA(),Sessões!C36)</f>
        <v>#N/A</v>
      </c>
      <c r="F35" t="e">
        <f>IF(Sessões!D36="",NA(),Sessões!D36)</f>
        <v>#N/A</v>
      </c>
      <c r="G35" t="e">
        <f>IF(Sessões!E36="",NA(),Sessões!E36)</f>
        <v>#N/A</v>
      </c>
      <c r="H35" t="e">
        <f>IF(Sessões!F36="",NA(),Sessões!F36)</f>
        <v>#N/A</v>
      </c>
      <c r="I35" t="e">
        <f>IF(Sessões!G36="",NA(),Sessões!G36)</f>
        <v>#N/A</v>
      </c>
    </row>
    <row r="36" spans="1:9" x14ac:dyDescent="0.3">
      <c r="A36">
        <v>34</v>
      </c>
      <c r="B36" t="e">
        <f>IF(COUNT(Sessões!$C37:$G37)=0,NA(),AVERAGE(Sessões!$C37:$G37))</f>
        <v>#N/A</v>
      </c>
      <c r="D36">
        <v>34</v>
      </c>
      <c r="E36" t="e">
        <f>IF(Sessões!C37="",NA(),Sessões!C37)</f>
        <v>#N/A</v>
      </c>
      <c r="F36" t="e">
        <f>IF(Sessões!D37="",NA(),Sessões!D37)</f>
        <v>#N/A</v>
      </c>
      <c r="G36" t="e">
        <f>IF(Sessões!E37="",NA(),Sessões!E37)</f>
        <v>#N/A</v>
      </c>
      <c r="H36" t="e">
        <f>IF(Sessões!F37="",NA(),Sessões!F37)</f>
        <v>#N/A</v>
      </c>
      <c r="I36" t="e">
        <f>IF(Sessões!G37="",NA(),Sessões!G37)</f>
        <v>#N/A</v>
      </c>
    </row>
    <row r="37" spans="1:9" x14ac:dyDescent="0.3">
      <c r="A37">
        <v>35</v>
      </c>
      <c r="B37" t="e">
        <f>IF(COUNT(Sessões!$C38:$G38)=0,NA(),AVERAGE(Sessões!$C38:$G38))</f>
        <v>#N/A</v>
      </c>
      <c r="D37">
        <v>35</v>
      </c>
      <c r="E37" t="e">
        <f>IF(Sessões!C38="",NA(),Sessões!C38)</f>
        <v>#N/A</v>
      </c>
      <c r="F37" t="e">
        <f>IF(Sessões!D38="",NA(),Sessões!D38)</f>
        <v>#N/A</v>
      </c>
      <c r="G37" t="e">
        <f>IF(Sessões!E38="",NA(),Sessões!E38)</f>
        <v>#N/A</v>
      </c>
      <c r="H37" t="e">
        <f>IF(Sessões!F38="",NA(),Sessões!F38)</f>
        <v>#N/A</v>
      </c>
      <c r="I37" t="e">
        <f>IF(Sessões!G38="",NA(),Sessões!G38)</f>
        <v>#N/A</v>
      </c>
    </row>
    <row r="38" spans="1:9" x14ac:dyDescent="0.3">
      <c r="A38">
        <v>36</v>
      </c>
      <c r="B38" t="e">
        <f>IF(COUNT(Sessões!$C39:$G39)=0,NA(),AVERAGE(Sessões!$C39:$G39))</f>
        <v>#N/A</v>
      </c>
      <c r="D38">
        <v>36</v>
      </c>
      <c r="E38" t="e">
        <f>IF(Sessões!C39="",NA(),Sessões!C39)</f>
        <v>#N/A</v>
      </c>
      <c r="F38" t="e">
        <f>IF(Sessões!D39="",NA(),Sessões!D39)</f>
        <v>#N/A</v>
      </c>
      <c r="G38" t="e">
        <f>IF(Sessões!E39="",NA(),Sessões!E39)</f>
        <v>#N/A</v>
      </c>
      <c r="H38" t="e">
        <f>IF(Sessões!F39="",NA(),Sessões!F39)</f>
        <v>#N/A</v>
      </c>
      <c r="I38" t="e">
        <f>IF(Sessões!G39="",NA(),Sessões!G39)</f>
        <v>#N/A</v>
      </c>
    </row>
    <row r="39" spans="1:9" x14ac:dyDescent="0.3">
      <c r="A39">
        <v>37</v>
      </c>
      <c r="B39" t="e">
        <f>IF(COUNT(Sessões!$C40:$G40)=0,NA(),AVERAGE(Sessões!$C40:$G40))</f>
        <v>#N/A</v>
      </c>
      <c r="D39">
        <v>37</v>
      </c>
      <c r="E39" t="e">
        <f>IF(Sessões!C40="",NA(),Sessões!C40)</f>
        <v>#N/A</v>
      </c>
      <c r="F39" t="e">
        <f>IF(Sessões!D40="",NA(),Sessões!D40)</f>
        <v>#N/A</v>
      </c>
      <c r="G39" t="e">
        <f>IF(Sessões!E40="",NA(),Sessões!E40)</f>
        <v>#N/A</v>
      </c>
      <c r="H39" t="e">
        <f>IF(Sessões!F40="",NA(),Sessões!F40)</f>
        <v>#N/A</v>
      </c>
      <c r="I39" t="e">
        <f>IF(Sessões!G40="",NA(),Sessões!G40)</f>
        <v>#N/A</v>
      </c>
    </row>
    <row r="40" spans="1:9" x14ac:dyDescent="0.3">
      <c r="A40">
        <v>38</v>
      </c>
      <c r="B40" t="e">
        <f>IF(COUNT(Sessões!$C41:$G41)=0,NA(),AVERAGE(Sessões!$C41:$G41))</f>
        <v>#N/A</v>
      </c>
      <c r="D40">
        <v>38</v>
      </c>
      <c r="E40" t="e">
        <f>IF(Sessões!C41="",NA(),Sessões!C41)</f>
        <v>#N/A</v>
      </c>
      <c r="F40" t="e">
        <f>IF(Sessões!D41="",NA(),Sessões!D41)</f>
        <v>#N/A</v>
      </c>
      <c r="G40" t="e">
        <f>IF(Sessões!E41="",NA(),Sessões!E41)</f>
        <v>#N/A</v>
      </c>
      <c r="H40" t="e">
        <f>IF(Sessões!F41="",NA(),Sessões!F41)</f>
        <v>#N/A</v>
      </c>
      <c r="I40" t="e">
        <f>IF(Sessões!G41="",NA(),Sessões!G41)</f>
        <v>#N/A</v>
      </c>
    </row>
    <row r="41" spans="1:9" x14ac:dyDescent="0.3">
      <c r="A41">
        <v>39</v>
      </c>
      <c r="B41" t="e">
        <f>IF(COUNT(Sessões!$C42:$G42)=0,NA(),AVERAGE(Sessões!$C42:$G42))</f>
        <v>#N/A</v>
      </c>
      <c r="D41">
        <v>39</v>
      </c>
      <c r="E41" t="e">
        <f>IF(Sessões!C42="",NA(),Sessões!C42)</f>
        <v>#N/A</v>
      </c>
      <c r="F41" t="e">
        <f>IF(Sessões!D42="",NA(),Sessões!D42)</f>
        <v>#N/A</v>
      </c>
      <c r="G41" t="e">
        <f>IF(Sessões!E42="",NA(),Sessões!E42)</f>
        <v>#N/A</v>
      </c>
      <c r="H41" t="e">
        <f>IF(Sessões!F42="",NA(),Sessões!F42)</f>
        <v>#N/A</v>
      </c>
      <c r="I41" t="e">
        <f>IF(Sessões!G42="",NA(),Sessões!G42)</f>
        <v>#N/A</v>
      </c>
    </row>
    <row r="42" spans="1:9" x14ac:dyDescent="0.3">
      <c r="A42">
        <v>40</v>
      </c>
      <c r="B42" t="e">
        <f>IF(COUNT(Sessões!$C43:$G43)=0,NA(),AVERAGE(Sessões!$C43:$G43))</f>
        <v>#N/A</v>
      </c>
      <c r="D42">
        <v>40</v>
      </c>
      <c r="E42" t="e">
        <f>IF(Sessões!C43="",NA(),Sessões!C43)</f>
        <v>#N/A</v>
      </c>
      <c r="F42" t="e">
        <f>IF(Sessões!D43="",NA(),Sessões!D43)</f>
        <v>#N/A</v>
      </c>
      <c r="G42" t="e">
        <f>IF(Sessões!E43="",NA(),Sessões!E43)</f>
        <v>#N/A</v>
      </c>
      <c r="H42" t="e">
        <f>IF(Sessões!F43="",NA(),Sessões!F43)</f>
        <v>#N/A</v>
      </c>
      <c r="I42" t="e">
        <f>IF(Sessões!G43="",NA(),Sessões!G43)</f>
        <v>#N/A</v>
      </c>
    </row>
  </sheetData>
  <sheetProtection sheet="1" objects="1" scenarios="1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CF3BF-141A-4C96-B9BB-9CFE6D68B0E4}">
  <sheetPr>
    <tabColor rgb="FF969CA2"/>
  </sheetPr>
  <dimension ref="A1:F8"/>
  <sheetViews>
    <sheetView showGridLines="0" workbookViewId="0">
      <selection sqref="A1:F1"/>
    </sheetView>
  </sheetViews>
  <sheetFormatPr defaultRowHeight="15" x14ac:dyDescent="0.35"/>
  <cols>
    <col min="1" max="1" width="38.77734375" style="1" customWidth="1"/>
    <col min="2" max="2" width="12.77734375" style="1" customWidth="1"/>
    <col min="3" max="16384" width="8.88671875" style="1"/>
  </cols>
  <sheetData>
    <row r="1" spans="1:6" ht="30" customHeight="1" x14ac:dyDescent="0.45">
      <c r="A1" s="3" t="s">
        <v>0</v>
      </c>
      <c r="B1" s="4"/>
      <c r="C1" s="4"/>
      <c r="D1" s="4"/>
      <c r="E1" s="4"/>
      <c r="F1" s="4"/>
    </row>
    <row r="4" spans="1:6" x14ac:dyDescent="0.35">
      <c r="A4" s="5" t="s">
        <v>1</v>
      </c>
    </row>
    <row r="5" spans="1:6" x14ac:dyDescent="0.35">
      <c r="A5" s="1" t="s">
        <v>2</v>
      </c>
      <c r="B5" s="6">
        <v>2026</v>
      </c>
    </row>
    <row r="7" spans="1:6" x14ac:dyDescent="0.35">
      <c r="A7" s="8" t="s">
        <v>3</v>
      </c>
      <c r="B7" s="9"/>
      <c r="C7" s="9"/>
      <c r="D7" s="9"/>
      <c r="E7" s="9"/>
      <c r="F7" s="9"/>
    </row>
    <row r="8" spans="1:6" x14ac:dyDescent="0.35">
      <c r="A8" s="9"/>
      <c r="B8" s="9"/>
      <c r="C8" s="9"/>
      <c r="D8" s="9"/>
      <c r="E8" s="9"/>
      <c r="F8" s="9"/>
    </row>
  </sheetData>
  <sheetProtection sheet="1" objects="1" scenarios="1"/>
  <mergeCells count="2">
    <mergeCell ref="A1:F1"/>
    <mergeCell ref="A7:F8"/>
  </mergeCells>
  <dataValidations count="1">
    <dataValidation type="whole" allowBlank="1" showInputMessage="1" showErrorMessage="1" errorTitle="Ano inválido" error="Digite um ano entre 2020 e 2040." promptTitle="Ano" prompt="Ano usado no gráfico de presenças por mês. Ex.: 2026" sqref="B5" xr:uid="{1B39AFB3-0C45-45DB-A69F-30FE74FDB18C}">
      <formula1>2020</formula1>
      <formula2>2040</formula2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Início</vt:lpstr>
      <vt:lpstr>Painel</vt:lpstr>
      <vt:lpstr>Metas</vt:lpstr>
      <vt:lpstr>Sessões</vt:lpstr>
      <vt:lpstr>Calc</vt:lpstr>
      <vt:lpstr>Ajustes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Júlio de Freitas Oliveira</dc:creator>
  <cp:lastModifiedBy>Daniel Júlio de Freitas Oliveira</cp:lastModifiedBy>
  <dcterms:created xsi:type="dcterms:W3CDTF">2026-07-02T16:31:36Z</dcterms:created>
  <dcterms:modified xsi:type="dcterms:W3CDTF">2026-07-02T16:31:40Z</dcterms:modified>
</cp:coreProperties>
</file>