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AppData\Local\Temp\"/>
    </mc:Choice>
  </mc:AlternateContent>
  <xr:revisionPtr revIDLastSave="0" documentId="8_{FACA0716-E284-4E82-8568-BF6655F282ED}" xr6:coauthVersionLast="47" xr6:coauthVersionMax="47" xr10:uidLastSave="{00000000-0000-0000-0000-000000000000}"/>
  <bookViews>
    <workbookView xWindow="-108" yWindow="-108" windowWidth="23256" windowHeight="12456" xr2:uid="{E997727C-0B6C-4054-A2D1-7C688CA4F44F}"/>
  </bookViews>
  <sheets>
    <sheet name="Comece Aqui" sheetId="1" r:id="rId1"/>
    <sheet name="Meu Painel" sheetId="2" r:id="rId2"/>
    <sheet name="Ganhei e Gastei" sheetId="3" r:id="rId3"/>
    <sheet name="Meu Sonho" sheetId="4" r:id="rId4"/>
    <sheet name="Meu Ano" sheetId="5" r:id="rId5"/>
    <sheet name="Minhas Lista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" i="2" l="1"/>
  <c r="E11" i="2"/>
  <c r="C11" i="2"/>
  <c r="A11" i="2"/>
  <c r="G7" i="2"/>
  <c r="E7" i="2"/>
  <c r="C7" i="2"/>
  <c r="A7" i="2"/>
  <c r="F4" i="2"/>
  <c r="A15" i="4"/>
  <c r="A13" i="4"/>
  <c r="J11" i="4"/>
  <c r="I11" i="4"/>
  <c r="H11" i="4"/>
  <c r="G11" i="4"/>
  <c r="F11" i="4"/>
  <c r="E11" i="4"/>
  <c r="D11" i="4"/>
  <c r="C11" i="4"/>
  <c r="B11" i="4"/>
  <c r="A11" i="4"/>
  <c r="B8" i="4"/>
  <c r="B7" i="4"/>
  <c r="T14" i="5"/>
  <c r="S14" i="5"/>
  <c r="T13" i="5"/>
  <c r="S13" i="5"/>
  <c r="T12" i="5"/>
  <c r="S12" i="5"/>
  <c r="T11" i="5"/>
  <c r="S11" i="5"/>
  <c r="T10" i="5"/>
  <c r="S10" i="5"/>
  <c r="T9" i="5"/>
  <c r="S9" i="5"/>
  <c r="T8" i="5"/>
  <c r="S8" i="5"/>
  <c r="T7" i="5"/>
  <c r="S7" i="5"/>
  <c r="T6" i="5"/>
  <c r="S6" i="5"/>
  <c r="T5" i="5"/>
  <c r="S5" i="5"/>
  <c r="T4" i="5"/>
  <c r="S4" i="5"/>
  <c r="T3" i="5"/>
  <c r="S3" i="5"/>
  <c r="Q14" i="5"/>
  <c r="P14" i="5"/>
  <c r="O14" i="5"/>
  <c r="M14" i="5"/>
  <c r="L14" i="5"/>
  <c r="J14" i="5"/>
  <c r="I14" i="5"/>
  <c r="H14" i="5"/>
  <c r="Q13" i="5"/>
  <c r="P13" i="5"/>
  <c r="O13" i="5"/>
  <c r="M13" i="5"/>
  <c r="L13" i="5"/>
  <c r="J13" i="5"/>
  <c r="I13" i="5"/>
  <c r="H13" i="5"/>
  <c r="Q12" i="5"/>
  <c r="P12" i="5"/>
  <c r="O12" i="5"/>
  <c r="M12" i="5"/>
  <c r="L12" i="5"/>
  <c r="J12" i="5"/>
  <c r="I12" i="5"/>
  <c r="H12" i="5"/>
  <c r="Q11" i="5"/>
  <c r="P11" i="5"/>
  <c r="O11" i="5"/>
  <c r="M11" i="5"/>
  <c r="L11" i="5"/>
  <c r="J11" i="5"/>
  <c r="I11" i="5"/>
  <c r="H11" i="5"/>
  <c r="Q10" i="5"/>
  <c r="P10" i="5"/>
  <c r="O10" i="5"/>
  <c r="M10" i="5"/>
  <c r="L10" i="5"/>
  <c r="J10" i="5"/>
  <c r="I10" i="5"/>
  <c r="H10" i="5"/>
  <c r="Q9" i="5"/>
  <c r="P9" i="5"/>
  <c r="O9" i="5"/>
  <c r="M9" i="5"/>
  <c r="L9" i="5"/>
  <c r="J9" i="5"/>
  <c r="I9" i="5"/>
  <c r="H9" i="5"/>
  <c r="Q8" i="5"/>
  <c r="P8" i="5"/>
  <c r="O8" i="5"/>
  <c r="M8" i="5"/>
  <c r="L8" i="5"/>
  <c r="J8" i="5"/>
  <c r="I8" i="5"/>
  <c r="H8" i="5"/>
  <c r="Q7" i="5"/>
  <c r="P7" i="5"/>
  <c r="O7" i="5"/>
  <c r="M7" i="5"/>
  <c r="L7" i="5"/>
  <c r="J7" i="5"/>
  <c r="I7" i="5"/>
  <c r="H7" i="5"/>
  <c r="Q6" i="5"/>
  <c r="P6" i="5"/>
  <c r="O6" i="5"/>
  <c r="M6" i="5"/>
  <c r="L6" i="5"/>
  <c r="J6" i="5"/>
  <c r="I6" i="5"/>
  <c r="H6" i="5"/>
  <c r="Q5" i="5"/>
  <c r="P5" i="5"/>
  <c r="O5" i="5"/>
  <c r="M5" i="5"/>
  <c r="L5" i="5"/>
  <c r="J5" i="5"/>
  <c r="I5" i="5"/>
  <c r="H5" i="5"/>
  <c r="Q4" i="5"/>
  <c r="P4" i="5"/>
  <c r="O4" i="5"/>
  <c r="M4" i="5"/>
  <c r="L4" i="5"/>
  <c r="J4" i="5"/>
  <c r="I4" i="5"/>
  <c r="H4" i="5"/>
  <c r="Q3" i="5"/>
  <c r="P3" i="5"/>
  <c r="O3" i="5"/>
  <c r="M3" i="5"/>
  <c r="L3" i="5"/>
  <c r="J3" i="5"/>
  <c r="I3" i="5"/>
  <c r="H3" i="5"/>
  <c r="F14" i="5"/>
  <c r="E14" i="5"/>
  <c r="D14" i="5"/>
  <c r="C14" i="5"/>
  <c r="B14" i="5"/>
  <c r="F13" i="5"/>
  <c r="E13" i="5"/>
  <c r="D13" i="5"/>
  <c r="C13" i="5"/>
  <c r="B13" i="5"/>
  <c r="F12" i="5"/>
  <c r="E12" i="5"/>
  <c r="D12" i="5"/>
  <c r="C12" i="5"/>
  <c r="B12" i="5"/>
  <c r="F11" i="5"/>
  <c r="E11" i="5"/>
  <c r="D11" i="5"/>
  <c r="C11" i="5"/>
  <c r="B11" i="5"/>
  <c r="F10" i="5"/>
  <c r="E10" i="5"/>
  <c r="D10" i="5"/>
  <c r="C10" i="5"/>
  <c r="B10" i="5"/>
  <c r="F9" i="5"/>
  <c r="E9" i="5"/>
  <c r="D9" i="5"/>
  <c r="C9" i="5"/>
  <c r="B9" i="5"/>
  <c r="F8" i="5"/>
  <c r="E8" i="5"/>
  <c r="D8" i="5"/>
  <c r="C8" i="5"/>
  <c r="B8" i="5"/>
  <c r="F7" i="5"/>
  <c r="E7" i="5"/>
  <c r="D7" i="5"/>
  <c r="C7" i="5"/>
  <c r="B7" i="5"/>
  <c r="F6" i="5"/>
  <c r="E6" i="5"/>
  <c r="D6" i="5"/>
  <c r="C6" i="5"/>
  <c r="B6" i="5"/>
  <c r="F5" i="5"/>
  <c r="E5" i="5"/>
  <c r="D5" i="5"/>
  <c r="C5" i="5"/>
  <c r="B5" i="5"/>
  <c r="F4" i="5"/>
  <c r="E4" i="5"/>
  <c r="D4" i="5"/>
  <c r="C4" i="5"/>
  <c r="B4" i="5"/>
  <c r="F3" i="5"/>
  <c r="E3" i="5"/>
  <c r="D3" i="5"/>
  <c r="C3" i="5"/>
  <c r="B3" i="5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</calcChain>
</file>

<file path=xl/sharedStrings.xml><?xml version="1.0" encoding="utf-8"?>
<sst xmlns="http://schemas.openxmlformats.org/spreadsheetml/2006/main" count="127" uniqueCount="96">
  <si>
    <t>🗂️ MINHAS LISTAS · deixe do seu jeito!</t>
  </si>
  <si>
    <t>Você pode mudar os nomes nas células amarelinhas. As setinhas da aba "Ganhei e Gastei" usam estas listas!</t>
  </si>
  <si>
    <t>📆 Ano</t>
  </si>
  <si>
    <t>Ano de referência</t>
  </si>
  <si>
    <t>💵 DE ONDE VEM MEU DINHEIRO</t>
  </si>
  <si>
    <t>💵 Mesada</t>
  </si>
  <si>
    <t>🎁 Presente</t>
  </si>
  <si>
    <t>🧹 Trabalhinho</t>
  </si>
  <si>
    <t>🛍️ Venda de algo</t>
  </si>
  <si>
    <t>✨ Outros</t>
  </si>
  <si>
    <t>🛒 COM O QUE EU GASTO</t>
  </si>
  <si>
    <t>🍭 Doces e guloseimas</t>
  </si>
  <si>
    <t>🍔 Lanches</t>
  </si>
  <si>
    <t>🧸 Brinquedos</t>
  </si>
  <si>
    <t>🎮 Jogos</t>
  </si>
  <si>
    <t>🎢 Passeios</t>
  </si>
  <si>
    <t>👕 Roupas</t>
  </si>
  <si>
    <t>🎁 Presentes que dei</t>
  </si>
  <si>
    <t>✏️ GANHEI E GASTEI · anote tudo aqui!</t>
  </si>
  <si>
    <t>Toda vez que o dinheiro entrar ou sair, anote numa linha. Verde = entrou 💰 · Rosa = saiu 🛍️</t>
  </si>
  <si>
    <t>📅 Quando?</t>
  </si>
  <si>
    <t>💰 ou 🛍️ ?</t>
  </si>
  <si>
    <t>🏷️ Categoria</t>
  </si>
  <si>
    <t>🤔 Precisava ou queria?</t>
  </si>
  <si>
    <t>📝 O que foi?</t>
  </si>
  <si>
    <t>💵 Quanto? (R$)</t>
  </si>
  <si>
    <t>💰 Ganhei</t>
  </si>
  <si>
    <t>Mesada de janeiro</t>
  </si>
  <si>
    <t>🛍️ Gastei</t>
  </si>
  <si>
    <t>🤩 Queria</t>
  </si>
  <si>
    <t>Chocolate</t>
  </si>
  <si>
    <t>✅ Precisava</t>
  </si>
  <si>
    <t>Lanche na escola</t>
  </si>
  <si>
    <t>Aniversário da vovó</t>
  </si>
  <si>
    <t>Skin do jogo</t>
  </si>
  <si>
    <t>Mesada de fevereiro</t>
  </si>
  <si>
    <t>Cinema com amigos</t>
  </si>
  <si>
    <t>Mesada de março</t>
  </si>
  <si>
    <t>Sorvete</t>
  </si>
  <si>
    <t>📊 MEU ANO · a planilha calcula tudo sozinha!</t>
  </si>
  <si>
    <t>Mês</t>
  </si>
  <si>
    <t>🐷 Sobrou</t>
  </si>
  <si>
    <t>⭐ % que guardei</t>
  </si>
  <si>
    <t>🏦 Cofrinho (juntando)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</si>
  <si>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</si>
  <si>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</si>
  <si>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</si>
  <si>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</si>
  <si>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</si>
  <si>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</si>
  <si>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</si>
  <si>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</si>
  <si>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</si>
  <si>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</si>
  <si>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</si>
  <si>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</si>
  <si>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Ganhei</t>
  </si>
  <si>
    <t>Gastei</t>
  </si>
  <si>
    <t>Cofrinho</t>
  </si>
  <si>
    <t>Queria</t>
  </si>
  <si>
    <t>Precisava</t>
  </si>
  <si>
    <t>Categoria</t>
  </si>
  <si>
    <t>🎯 MEU SONHO · para que estou guardando?</t>
  </si>
  <si>
    <t>Escreva seu sonho e quanto ele custa. Tudo o que sobrar dos seus lançamentos vira estrelinha aqui! ⭐</t>
  </si>
  <si>
    <t>💭 Qual é o meu sonho?</t>
  </si>
  <si>
    <t>Bicicleta nova 🚲</t>
  </si>
  <si>
    <t>💲 Quanto custa?</t>
  </si>
  <si>
    <t>🐷 Já guardei:</t>
  </si>
  <si>
    <t>🏁 Ainda falta:</t>
  </si>
  <si>
    <t>MEU TERMÔMETRO DO SONHO</t>
  </si>
  <si>
    <t>🐷 MEU PAINEL DO DINHEIRO</t>
  </si>
  <si>
    <t>Aprender a cuidar do dinheiro é um superpoder! · danieljulio.com.br</t>
  </si>
  <si>
    <t>Escolha o mês  →</t>
  </si>
  <si>
    <t>💰 GANHEI NO MÊS</t>
  </si>
  <si>
    <t>🛍️ GASTEI NO MÊS</t>
  </si>
  <si>
    <t>🐷 SOBROU</t>
  </si>
  <si>
    <t>⭐ % QUE GUARDEI</t>
  </si>
  <si>
    <t>🤩 COMPRAS "QUERIA"</t>
  </si>
  <si>
    <t>✅ COMPRAS "PRECISAVA"</t>
  </si>
  <si>
    <t>🏦 MEU COFRINHO (ANO)</t>
  </si>
  <si>
    <t>🎯 FALTA PRO MEU SONHO</t>
  </si>
  <si>
    <t>🐷 MEU DINHEIRO</t>
  </si>
  <si>
    <t>O caderno mágico que te ensina a cuidar do seu dinheiro! · danieljulio.com.br</t>
  </si>
  <si>
    <t>Oi! 👋 Que legal ter você aqui. Vamos brincar de cuidar do dinheiro em 4 passos:</t>
  </si>
  <si>
    <t>🗂️ Minhas Listas</t>
  </si>
  <si>
    <t>Veja de onde vem seu dinheiro e com o que você gasta. Pode inventar categorias novas!</t>
  </si>
  <si>
    <t>✏️ Ganhei e Gastei</t>
  </si>
  <si>
    <t>Toda vez que ganhar ou gastar, anote! E responda: precisava ou só queria? 🤔</t>
  </si>
  <si>
    <t>🎯 Meu Sonho</t>
  </si>
  <si>
    <t>Escreva o que você quer muito comprar. As estrelinhas mostram quanto falta! ⭐</t>
  </si>
  <si>
    <t>🐷 Meu Painel</t>
  </si>
  <si>
    <t>Escolha o mês e veja seus gráficos coloridos. Seu cofrinho cresce sozinho!</t>
  </si>
  <si>
    <t>Como saber onde escrever?</t>
  </si>
  <si>
    <t>Células amarelinhas como esta  →  é onde VOCÊ escreve! ✏️</t>
  </si>
  <si>
    <t>As outras são mágicas: calculam sozinhas e estão trancadinhas para nada quebrar. 🔒</t>
  </si>
  <si>
    <t>Para os adultos: usem a planilha JUNTO com a criança. A pergunta "precisava ou queria?" é o coração da educação financeira. A proteção não tem senha (Revisão → Desproteger Planilha). Funciona no Excel, LibreOffice e Google Planilhas.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</si>
</sst>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&quot;R$&quot;\ #,##0"/>
  </numFmts>
  <fonts count="33" x14ac:knownFonts="1">
    <font>
      <sz val="11"/>
      <color theme="1"/>
      <name val="Aptos Narrow"/>
      <family val="2"/>
      <scheme val="minor"/>
    </font>
    <font>
      <sz val="10.5"/>
      <color rgb="FF424242"/>
      <name val="Comic Sans MS"/>
      <family val="4"/>
    </font>
    <font>
      <b/>
      <sz val="15"/>
      <color rgb="FFFFFFFF"/>
      <name val="Comic Sans MS"/>
      <family val="4"/>
    </font>
    <font>
      <sz val="10.5"/>
      <color rgb="FF828282"/>
      <name val="Comic Sans MS"/>
      <family val="4"/>
    </font>
    <font>
      <i/>
      <sz val="10.5"/>
      <color rgb="FF828282"/>
      <name val="Comic Sans MS"/>
      <family val="4"/>
    </font>
    <font>
      <b/>
      <sz val="10.5"/>
      <color rgb="FF424242"/>
      <name val="Comic Sans MS"/>
      <family val="4"/>
    </font>
    <font>
      <b/>
      <sz val="10.5"/>
      <color rgb="FF43A047"/>
      <name val="Comic Sans MS"/>
      <family val="4"/>
    </font>
    <font>
      <b/>
      <sz val="10.5"/>
      <color rgb="FFEC407A"/>
      <name val="Comic Sans MS"/>
      <family val="4"/>
    </font>
    <font>
      <b/>
      <sz val="10.5"/>
      <color rgb="FFFFFFFF"/>
      <name val="Comic Sans MS"/>
      <family val="4"/>
    </font>
    <font>
      <b/>
      <sz val="10.5"/>
      <color rgb="FFFF8A65"/>
      <name val="Comic Sans MS"/>
      <family val="4"/>
    </font>
    <font>
      <b/>
      <sz val="10.5"/>
      <color rgb="FF7C4DFF"/>
      <name val="Comic Sans MS"/>
      <family val="4"/>
    </font>
    <font>
      <sz val="20"/>
      <color rgb="FF424242"/>
      <name val="Comic Sans MS"/>
      <family val="4"/>
    </font>
    <font>
      <b/>
      <sz val="26"/>
      <color rgb="FF009688"/>
      <name val="Comic Sans MS"/>
      <family val="4"/>
    </font>
    <font>
      <i/>
      <sz val="12"/>
      <color rgb="FF7C4DFF"/>
      <name val="Comic Sans MS"/>
      <family val="4"/>
    </font>
    <font>
      <b/>
      <sz val="18"/>
      <color rgb="FFFFFFFF"/>
      <name val="Comic Sans MS"/>
      <family val="4"/>
    </font>
    <font>
      <sz val="9.5"/>
      <color rgb="FF828282"/>
      <name val="Comic Sans MS"/>
      <family val="4"/>
    </font>
    <font>
      <b/>
      <sz val="8.5"/>
      <color rgb="FF828282"/>
      <name val="Comic Sans MS"/>
      <family val="4"/>
    </font>
    <font>
      <b/>
      <sz val="17"/>
      <color rgb="FF43A047"/>
      <name val="Comic Sans MS"/>
      <family val="4"/>
    </font>
    <font>
      <b/>
      <sz val="17"/>
      <color rgb="FFEC407A"/>
      <name val="Comic Sans MS"/>
      <family val="4"/>
    </font>
    <font>
      <b/>
      <sz val="17"/>
      <color rgb="FF009688"/>
      <name val="Comic Sans MS"/>
      <family val="4"/>
    </font>
    <font>
      <b/>
      <sz val="17"/>
      <color rgb="FF7C4DFF"/>
      <name val="Comic Sans MS"/>
      <family val="4"/>
    </font>
    <font>
      <b/>
      <sz val="17"/>
      <color rgb="FFFF8A65"/>
      <name val="Comic Sans MS"/>
      <family val="4"/>
    </font>
    <font>
      <b/>
      <sz val="17"/>
      <color rgb="FF1E88E5"/>
      <name val="Comic Sans MS"/>
      <family val="4"/>
    </font>
    <font>
      <sz val="11"/>
      <color rgb="FF424242"/>
      <name val="Comic Sans MS"/>
      <family val="4"/>
    </font>
    <font>
      <sz val="11"/>
      <color rgb="FF828282"/>
      <name val="Comic Sans MS"/>
      <family val="4"/>
    </font>
    <font>
      <b/>
      <sz val="11"/>
      <color rgb="FF424242"/>
      <name val="Comic Sans MS"/>
      <family val="4"/>
    </font>
    <font>
      <b/>
      <sz val="12"/>
      <color rgb="FF424242"/>
      <name val="Comic Sans MS"/>
      <family val="4"/>
    </font>
    <font>
      <b/>
      <sz val="13"/>
      <color rgb="FFFFFFFF"/>
      <name val="Comic Sans MS"/>
      <family val="4"/>
    </font>
    <font>
      <b/>
      <sz val="11"/>
      <color rgb="FF009688"/>
      <name val="Comic Sans MS"/>
      <family val="4"/>
    </font>
    <font>
      <b/>
      <sz val="11"/>
      <color rgb="FF7C4DFF"/>
      <name val="Comic Sans MS"/>
      <family val="4"/>
    </font>
    <font>
      <b/>
      <sz val="11"/>
      <color rgb="FFEC407A"/>
      <name val="Comic Sans MS"/>
      <family val="4"/>
    </font>
    <font>
      <b/>
      <sz val="11"/>
      <color rgb="FFFF8A65"/>
      <name val="Comic Sans MS"/>
      <family val="4"/>
    </font>
    <font>
      <i/>
      <sz val="9.5"/>
      <color rgb="FF828282"/>
      <name val="Comic Sans MS"/>
      <family val="4"/>
    </font>
  </fonts>
  <fills count="13">
    <fill>
      <patternFill patternType="none"/>
    </fill>
    <fill>
      <patternFill patternType="gray125"/>
    </fill>
    <fill>
      <patternFill patternType="solid">
        <fgColor rgb="FFFFFAEB"/>
        <bgColor indexed="64"/>
      </patternFill>
    </fill>
    <fill>
      <patternFill patternType="solid">
        <fgColor rgb="FF009688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7C4DFF"/>
        <bgColor indexed="64"/>
      </patternFill>
    </fill>
    <fill>
      <patternFill patternType="solid">
        <fgColor rgb="FF1E88E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8A65"/>
        <bgColor indexed="64"/>
      </patternFill>
    </fill>
    <fill>
      <patternFill patternType="solid">
        <fgColor rgb="FFE3F2FD"/>
        <bgColor indexed="64"/>
      </patternFill>
    </fill>
    <fill>
      <patternFill patternType="solid">
        <fgColor rgb="FFEC407A"/>
        <bgColor indexed="64"/>
      </patternFill>
    </fill>
    <fill>
      <patternFill patternType="solid">
        <fgColor rgb="FFFFCA28"/>
        <bgColor indexed="64"/>
      </patternFill>
    </fill>
    <fill>
      <patternFill patternType="solid">
        <fgColor rgb="FFF0F0EE"/>
        <bgColor indexed="64"/>
      </patternFill>
    </fill>
  </fills>
  <borders count="47">
    <border>
      <left/>
      <right/>
      <top/>
      <bottom/>
      <diagonal/>
    </border>
    <border>
      <left style="thin">
        <color rgb="FFFFB300"/>
      </left>
      <right style="thin">
        <color rgb="FFFFB300"/>
      </right>
      <top style="thin">
        <color rgb="FFFFB300"/>
      </top>
      <bottom style="thin">
        <color rgb="FFFFB300"/>
      </bottom>
      <diagonal/>
    </border>
    <border>
      <left style="thin">
        <color rgb="FFE0E0DC"/>
      </left>
      <right style="thin">
        <color rgb="FFE0E0DC"/>
      </right>
      <top style="thin">
        <color rgb="FFE0E0DC"/>
      </top>
      <bottom style="thin">
        <color rgb="FFE0E0DC"/>
      </bottom>
      <diagonal/>
    </border>
    <border>
      <left style="thin">
        <color rgb="FF43A047"/>
      </left>
      <right/>
      <top style="thin">
        <color rgb="FF43A047"/>
      </top>
      <bottom style="thin">
        <color rgb="FF43A047"/>
      </bottom>
      <diagonal/>
    </border>
    <border>
      <left/>
      <right style="thin">
        <color rgb="FF43A047"/>
      </right>
      <top style="thin">
        <color rgb="FF43A047"/>
      </top>
      <bottom style="thin">
        <color rgb="FF43A047"/>
      </bottom>
      <diagonal/>
    </border>
    <border>
      <left style="thin">
        <color rgb="FF43A047"/>
      </left>
      <right/>
      <top style="thin">
        <color rgb="FF43A047"/>
      </top>
      <bottom/>
      <diagonal/>
    </border>
    <border>
      <left/>
      <right style="thin">
        <color rgb="FF43A047"/>
      </right>
      <top style="thin">
        <color rgb="FF43A047"/>
      </top>
      <bottom/>
      <diagonal/>
    </border>
    <border>
      <left style="thin">
        <color rgb="FF43A047"/>
      </left>
      <right/>
      <top/>
      <bottom style="thin">
        <color rgb="FF43A047"/>
      </bottom>
      <diagonal/>
    </border>
    <border>
      <left/>
      <right style="thin">
        <color rgb="FF43A047"/>
      </right>
      <top/>
      <bottom style="thin">
        <color rgb="FF43A047"/>
      </bottom>
      <diagonal/>
    </border>
    <border>
      <left style="thin">
        <color rgb="FFEC407A"/>
      </left>
      <right/>
      <top style="thin">
        <color rgb="FFEC407A"/>
      </top>
      <bottom style="thin">
        <color rgb="FFEC407A"/>
      </bottom>
      <diagonal/>
    </border>
    <border>
      <left/>
      <right style="thin">
        <color rgb="FFEC407A"/>
      </right>
      <top style="thin">
        <color rgb="FFEC407A"/>
      </top>
      <bottom style="thin">
        <color rgb="FFEC407A"/>
      </bottom>
      <diagonal/>
    </border>
    <border>
      <left style="thin">
        <color rgb="FFEC407A"/>
      </left>
      <right/>
      <top style="thin">
        <color rgb="FFEC407A"/>
      </top>
      <bottom/>
      <diagonal/>
    </border>
    <border>
      <left/>
      <right style="thin">
        <color rgb="FFEC407A"/>
      </right>
      <top style="thin">
        <color rgb="FFEC407A"/>
      </top>
      <bottom/>
      <diagonal/>
    </border>
    <border>
      <left style="thin">
        <color rgb="FFEC407A"/>
      </left>
      <right/>
      <top/>
      <bottom style="thin">
        <color rgb="FFEC407A"/>
      </bottom>
      <diagonal/>
    </border>
    <border>
      <left/>
      <right style="thin">
        <color rgb="FFEC407A"/>
      </right>
      <top/>
      <bottom style="thin">
        <color rgb="FFEC407A"/>
      </bottom>
      <diagonal/>
    </border>
    <border>
      <left style="thin">
        <color rgb="FF009688"/>
      </left>
      <right/>
      <top style="thin">
        <color rgb="FF009688"/>
      </top>
      <bottom style="thin">
        <color rgb="FF009688"/>
      </bottom>
      <diagonal/>
    </border>
    <border>
      <left/>
      <right style="thin">
        <color rgb="FF009688"/>
      </right>
      <top style="thin">
        <color rgb="FF009688"/>
      </top>
      <bottom style="thin">
        <color rgb="FF009688"/>
      </bottom>
      <diagonal/>
    </border>
    <border>
      <left style="thin">
        <color rgb="FF009688"/>
      </left>
      <right/>
      <top style="thin">
        <color rgb="FF009688"/>
      </top>
      <bottom/>
      <diagonal/>
    </border>
    <border>
      <left/>
      <right style="thin">
        <color rgb="FF009688"/>
      </right>
      <top style="thin">
        <color rgb="FF009688"/>
      </top>
      <bottom/>
      <diagonal/>
    </border>
    <border>
      <left style="thin">
        <color rgb="FF009688"/>
      </left>
      <right/>
      <top/>
      <bottom style="thin">
        <color rgb="FF009688"/>
      </bottom>
      <diagonal/>
    </border>
    <border>
      <left/>
      <right style="thin">
        <color rgb="FF009688"/>
      </right>
      <top/>
      <bottom style="thin">
        <color rgb="FF009688"/>
      </bottom>
      <diagonal/>
    </border>
    <border>
      <left style="thin">
        <color rgb="FF009688"/>
      </left>
      <right/>
      <top style="thin">
        <color rgb="FF7C4DFF"/>
      </top>
      <bottom style="thin">
        <color rgb="FF7C4DFF"/>
      </bottom>
      <diagonal/>
    </border>
    <border>
      <left/>
      <right style="thin">
        <color rgb="FF7C4DFF"/>
      </right>
      <top style="thin">
        <color rgb="FF7C4DFF"/>
      </top>
      <bottom style="thin">
        <color rgb="FF7C4DFF"/>
      </bottom>
      <diagonal/>
    </border>
    <border>
      <left style="thin">
        <color rgb="FF009688"/>
      </left>
      <right/>
      <top style="thin">
        <color rgb="FF7C4DFF"/>
      </top>
      <bottom/>
      <diagonal/>
    </border>
    <border>
      <left/>
      <right style="thin">
        <color rgb="FF7C4DFF"/>
      </right>
      <top style="thin">
        <color rgb="FF7C4DFF"/>
      </top>
      <bottom/>
      <diagonal/>
    </border>
    <border>
      <left style="thin">
        <color rgb="FF009688"/>
      </left>
      <right/>
      <top/>
      <bottom style="thin">
        <color rgb="FF7C4DFF"/>
      </bottom>
      <diagonal/>
    </border>
    <border>
      <left/>
      <right style="thin">
        <color rgb="FF7C4DFF"/>
      </right>
      <top/>
      <bottom style="thin">
        <color rgb="FF7C4DFF"/>
      </bottom>
      <diagonal/>
    </border>
    <border>
      <left style="thin">
        <color rgb="FFFF8A65"/>
      </left>
      <right/>
      <top style="thin">
        <color rgb="FFFF8A65"/>
      </top>
      <bottom style="thin">
        <color rgb="FFFF8A65"/>
      </bottom>
      <diagonal/>
    </border>
    <border>
      <left/>
      <right style="thin">
        <color rgb="FFFF8A65"/>
      </right>
      <top style="thin">
        <color rgb="FFFF8A65"/>
      </top>
      <bottom style="thin">
        <color rgb="FFFF8A65"/>
      </bottom>
      <diagonal/>
    </border>
    <border>
      <left style="thin">
        <color rgb="FFFF8A65"/>
      </left>
      <right/>
      <top style="thin">
        <color rgb="FFFF8A65"/>
      </top>
      <bottom/>
      <diagonal/>
    </border>
    <border>
      <left/>
      <right style="thin">
        <color rgb="FFFF8A65"/>
      </right>
      <top style="thin">
        <color rgb="FFFF8A65"/>
      </top>
      <bottom/>
      <diagonal/>
    </border>
    <border>
      <left style="thin">
        <color rgb="FFFF8A65"/>
      </left>
      <right/>
      <top/>
      <bottom style="thin">
        <color rgb="FFFF8A65"/>
      </bottom>
      <diagonal/>
    </border>
    <border>
      <left/>
      <right style="thin">
        <color rgb="FFFF8A65"/>
      </right>
      <top/>
      <bottom style="thin">
        <color rgb="FFFF8A65"/>
      </bottom>
      <diagonal/>
    </border>
    <border>
      <left style="thin">
        <color rgb="FF1E88E5"/>
      </left>
      <right/>
      <top style="thin">
        <color rgb="FF1E88E5"/>
      </top>
      <bottom style="thin">
        <color rgb="FF1E88E5"/>
      </bottom>
      <diagonal/>
    </border>
    <border>
      <left/>
      <right style="thin">
        <color rgb="FF1E88E5"/>
      </right>
      <top style="thin">
        <color rgb="FF1E88E5"/>
      </top>
      <bottom style="thin">
        <color rgb="FF1E88E5"/>
      </bottom>
      <diagonal/>
    </border>
    <border>
      <left style="thin">
        <color rgb="FF1E88E5"/>
      </left>
      <right/>
      <top style="thin">
        <color rgb="FF1E88E5"/>
      </top>
      <bottom/>
      <diagonal/>
    </border>
    <border>
      <left/>
      <right style="thin">
        <color rgb="FF1E88E5"/>
      </right>
      <top style="thin">
        <color rgb="FF1E88E5"/>
      </top>
      <bottom/>
      <diagonal/>
    </border>
    <border>
      <left style="thin">
        <color rgb="FF1E88E5"/>
      </left>
      <right/>
      <top/>
      <bottom style="thin">
        <color rgb="FF1E88E5"/>
      </bottom>
      <diagonal/>
    </border>
    <border>
      <left/>
      <right style="thin">
        <color rgb="FF1E88E5"/>
      </right>
      <top/>
      <bottom style="thin">
        <color rgb="FF1E88E5"/>
      </bottom>
      <diagonal/>
    </border>
    <border>
      <left style="thin">
        <color rgb="FF1E88E5"/>
      </left>
      <right/>
      <top style="thin">
        <color rgb="FF43A047"/>
      </top>
      <bottom style="thin">
        <color rgb="FF43A047"/>
      </bottom>
      <diagonal/>
    </border>
    <border>
      <left style="thin">
        <color rgb="FF1E88E5"/>
      </left>
      <right/>
      <top style="thin">
        <color rgb="FF43A047"/>
      </top>
      <bottom/>
      <diagonal/>
    </border>
    <border>
      <left style="thin">
        <color rgb="FF1E88E5"/>
      </left>
      <right/>
      <top/>
      <bottom style="thin">
        <color rgb="FF43A047"/>
      </bottom>
      <diagonal/>
    </border>
    <border>
      <left style="thin">
        <color rgb="FF7C4DFF"/>
      </left>
      <right/>
      <top style="thin">
        <color rgb="FF7C4DFF"/>
      </top>
      <bottom style="thin">
        <color rgb="FF7C4DFF"/>
      </bottom>
      <diagonal/>
    </border>
    <border>
      <left style="thin">
        <color rgb="FF7C4DFF"/>
      </left>
      <right/>
      <top style="thin">
        <color rgb="FF7C4DFF"/>
      </top>
      <bottom/>
      <diagonal/>
    </border>
    <border>
      <left style="thin">
        <color rgb="FF7C4DFF"/>
      </left>
      <right/>
      <top/>
      <bottom style="thin">
        <color rgb="FF7C4DFF"/>
      </bottom>
      <diagonal/>
    </border>
    <border>
      <left style="thin">
        <color rgb="FFFFB300"/>
      </left>
      <right/>
      <top/>
      <bottom/>
      <diagonal/>
    </border>
    <border>
      <left style="thin">
        <color rgb="FFE0E0DC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4" borderId="1" xfId="0" applyFont="1" applyFill="1" applyBorder="1" applyProtection="1">
      <protection locked="0"/>
    </xf>
    <xf numFmtId="0" fontId="6" fillId="2" borderId="0" xfId="0" applyFont="1" applyFill="1"/>
    <xf numFmtId="0" fontId="1" fillId="4" borderId="2" xfId="0" applyFont="1" applyFill="1" applyBorder="1" applyProtection="1">
      <protection locked="0"/>
    </xf>
    <xf numFmtId="0" fontId="7" fillId="2" borderId="0" xfId="0" applyFont="1" applyFill="1"/>
    <xf numFmtId="0" fontId="2" fillId="5" borderId="0" xfId="0" applyFont="1" applyFill="1"/>
    <xf numFmtId="0" fontId="1" fillId="5" borderId="0" xfId="0" applyFont="1" applyFill="1"/>
    <xf numFmtId="0" fontId="8" fillId="6" borderId="0" xfId="0" applyFont="1" applyFill="1" applyAlignment="1">
      <alignment horizontal="center"/>
    </xf>
    <xf numFmtId="14" fontId="1" fillId="7" borderId="2" xfId="0" applyNumberFormat="1" applyFont="1" applyFill="1" applyBorder="1" applyProtection="1">
      <protection locked="0"/>
    </xf>
    <xf numFmtId="0" fontId="1" fillId="7" borderId="2" xfId="0" applyFont="1" applyFill="1" applyBorder="1" applyProtection="1">
      <protection locked="0"/>
    </xf>
    <xf numFmtId="164" fontId="1" fillId="7" borderId="2" xfId="0" applyNumberFormat="1" applyFont="1" applyFill="1" applyBorder="1" applyProtection="1">
      <protection locked="0"/>
    </xf>
    <xf numFmtId="0" fontId="2" fillId="8" borderId="0" xfId="0" applyFont="1" applyFill="1"/>
    <xf numFmtId="0" fontId="1" fillId="8" borderId="0" xfId="0" applyFont="1" applyFill="1"/>
    <xf numFmtId="0" fontId="1" fillId="9" borderId="0" xfId="0" applyFont="1" applyFill="1"/>
    <xf numFmtId="0" fontId="8" fillId="6" borderId="2" xfId="0" applyFont="1" applyFill="1" applyBorder="1" applyAlignment="1">
      <alignment horizontal="center"/>
    </xf>
    <xf numFmtId="0" fontId="1" fillId="7" borderId="2" xfId="0" applyFont="1" applyFill="1" applyBorder="1"/>
    <xf numFmtId="164" fontId="1" fillId="7" borderId="2" xfId="0" applyNumberFormat="1" applyFont="1" applyFill="1" applyBorder="1"/>
    <xf numFmtId="9" fontId="1" fillId="7" borderId="2" xfId="0" applyNumberFormat="1" applyFont="1" applyFill="1" applyBorder="1"/>
    <xf numFmtId="0" fontId="1" fillId="9" borderId="2" xfId="0" applyFont="1" applyFill="1" applyBorder="1"/>
    <xf numFmtId="164" fontId="1" fillId="9" borderId="2" xfId="0" applyNumberFormat="1" applyFont="1" applyFill="1" applyBorder="1"/>
    <xf numFmtId="9" fontId="1" fillId="9" borderId="2" xfId="0" applyNumberFormat="1" applyFont="1" applyFill="1" applyBorder="1"/>
    <xf numFmtId="164" fontId="1" fillId="2" borderId="0" xfId="0" applyNumberFormat="1" applyFont="1" applyFill="1"/>
    <xf numFmtId="0" fontId="2" fillId="10" borderId="0" xfId="0" applyFont="1" applyFill="1"/>
    <xf numFmtId="0" fontId="1" fillId="10" borderId="0" xfId="0" applyFont="1" applyFill="1"/>
    <xf numFmtId="0" fontId="1" fillId="2" borderId="1" xfId="0" applyFont="1" applyFill="1" applyBorder="1" applyProtection="1">
      <protection locked="0"/>
    </xf>
    <xf numFmtId="0" fontId="5" fillId="4" borderId="1" xfId="0" applyFont="1" applyFill="1" applyBorder="1" applyProtection="1">
      <protection locked="0"/>
    </xf>
    <xf numFmtId="164" fontId="5" fillId="4" borderId="1" xfId="0" applyNumberFormat="1" applyFont="1" applyFill="1" applyBorder="1" applyProtection="1">
      <protection locked="0"/>
    </xf>
    <xf numFmtId="164" fontId="6" fillId="2" borderId="0" xfId="0" applyNumberFormat="1" applyFont="1" applyFill="1"/>
    <xf numFmtId="164" fontId="9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9" fontId="12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4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5" fillId="9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5" fillId="9" borderId="0" xfId="0" applyFont="1" applyFill="1" applyAlignment="1">
      <alignment horizontal="right"/>
    </xf>
    <xf numFmtId="0" fontId="5" fillId="4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9" borderId="0" xfId="0" applyFont="1" applyFill="1"/>
    <xf numFmtId="0" fontId="16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165" fontId="17" fillId="7" borderId="5" xfId="0" applyNumberFormat="1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165" fontId="18" fillId="7" borderId="11" xfId="0" applyNumberFormat="1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6" fillId="7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165" fontId="19" fillId="7" borderId="17" xfId="0" applyNumberFormat="1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16" fillId="7" borderId="21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9" fontId="20" fillId="7" borderId="23" xfId="0" applyNumberFormat="1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0" fontId="1" fillId="7" borderId="25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16" fillId="7" borderId="27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3" fontId="21" fillId="7" borderId="29" xfId="0" applyNumberFormat="1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0" fontId="16" fillId="7" borderId="33" xfId="0" applyFont="1" applyFill="1" applyBorder="1" applyAlignment="1">
      <alignment horizontal="center" vertical="center"/>
    </xf>
    <xf numFmtId="0" fontId="1" fillId="7" borderId="34" xfId="0" applyFont="1" applyFill="1" applyBorder="1" applyAlignment="1">
      <alignment horizontal="center" vertical="center"/>
    </xf>
    <xf numFmtId="3" fontId="22" fillId="7" borderId="35" xfId="0" applyNumberFormat="1" applyFont="1" applyFill="1" applyBorder="1" applyAlignment="1">
      <alignment horizontal="center" vertical="center"/>
    </xf>
    <xf numFmtId="0" fontId="1" fillId="7" borderId="36" xfId="0" applyFont="1" applyFill="1" applyBorder="1" applyAlignment="1">
      <alignment horizontal="center" vertical="center"/>
    </xf>
    <xf numFmtId="0" fontId="1" fillId="7" borderId="37" xfId="0" applyFont="1" applyFill="1" applyBorder="1" applyAlignment="1">
      <alignment horizontal="center" vertical="center"/>
    </xf>
    <xf numFmtId="0" fontId="1" fillId="7" borderId="38" xfId="0" applyFont="1" applyFill="1" applyBorder="1" applyAlignment="1">
      <alignment horizontal="center" vertical="center"/>
    </xf>
    <xf numFmtId="0" fontId="16" fillId="7" borderId="39" xfId="0" applyFont="1" applyFill="1" applyBorder="1" applyAlignment="1">
      <alignment horizontal="center" vertical="center"/>
    </xf>
    <xf numFmtId="165" fontId="17" fillId="7" borderId="40" xfId="0" applyNumberFormat="1" applyFont="1" applyFill="1" applyBorder="1" applyAlignment="1">
      <alignment horizontal="center" vertical="center"/>
    </xf>
    <xf numFmtId="0" fontId="1" fillId="7" borderId="41" xfId="0" applyFont="1" applyFill="1" applyBorder="1" applyAlignment="1">
      <alignment horizontal="center" vertical="center"/>
    </xf>
    <xf numFmtId="0" fontId="16" fillId="7" borderId="42" xfId="0" applyFont="1" applyFill="1" applyBorder="1" applyAlignment="1">
      <alignment horizontal="center" vertical="center"/>
    </xf>
    <xf numFmtId="165" fontId="20" fillId="7" borderId="43" xfId="0" applyNumberFormat="1" applyFont="1" applyFill="1" applyBorder="1" applyAlignment="1">
      <alignment horizontal="center" vertical="center"/>
    </xf>
    <xf numFmtId="0" fontId="1" fillId="7" borderId="44" xfId="0" applyFont="1" applyFill="1" applyBorder="1" applyAlignment="1">
      <alignment horizontal="center" vertical="center"/>
    </xf>
    <xf numFmtId="0" fontId="23" fillId="2" borderId="0" xfId="0" applyFont="1" applyFill="1"/>
    <xf numFmtId="0" fontId="23" fillId="2" borderId="0" xfId="0" applyFont="1" applyFill="1"/>
    <xf numFmtId="0" fontId="12" fillId="2" borderId="0" xfId="0" applyFont="1" applyFill="1"/>
    <xf numFmtId="0" fontId="24" fillId="2" borderId="0" xfId="0" applyFont="1" applyFill="1"/>
    <xf numFmtId="0" fontId="23" fillId="11" borderId="0" xfId="0" applyFont="1" applyFill="1"/>
    <xf numFmtId="0" fontId="26" fillId="2" borderId="0" xfId="0" applyFont="1" applyFill="1"/>
    <xf numFmtId="0" fontId="27" fillId="3" borderId="0" xfId="0" applyFont="1" applyFill="1" applyAlignment="1">
      <alignment horizontal="center"/>
    </xf>
    <xf numFmtId="0" fontId="25" fillId="2" borderId="0" xfId="0" applyFont="1" applyFill="1"/>
    <xf numFmtId="0" fontId="28" fillId="2" borderId="0" xfId="0" applyFont="1" applyFill="1"/>
    <xf numFmtId="0" fontId="27" fillId="5" borderId="0" xfId="0" applyFont="1" applyFill="1" applyAlignment="1">
      <alignment horizontal="center"/>
    </xf>
    <xf numFmtId="0" fontId="29" fillId="2" borderId="0" xfId="0" applyFont="1" applyFill="1"/>
    <xf numFmtId="0" fontId="27" fillId="10" borderId="0" xfId="0" applyFont="1" applyFill="1" applyAlignment="1">
      <alignment horizontal="center"/>
    </xf>
    <xf numFmtId="0" fontId="30" fillId="2" borderId="0" xfId="0" applyFont="1" applyFill="1"/>
    <xf numFmtId="0" fontId="27" fillId="8" borderId="0" xfId="0" applyFont="1" applyFill="1" applyAlignment="1">
      <alignment horizontal="center"/>
    </xf>
    <xf numFmtId="0" fontId="31" fillId="2" borderId="0" xfId="0" applyFont="1" applyFill="1"/>
    <xf numFmtId="0" fontId="23" fillId="4" borderId="1" xfId="0" applyFont="1" applyFill="1" applyBorder="1"/>
    <xf numFmtId="0" fontId="23" fillId="2" borderId="45" xfId="0" applyFont="1" applyFill="1" applyBorder="1"/>
    <xf numFmtId="0" fontId="23" fillId="12" borderId="2" xfId="0" applyFont="1" applyFill="1" applyBorder="1"/>
    <xf numFmtId="0" fontId="23" fillId="2" borderId="46" xfId="0" applyFont="1" applyFill="1" applyBorder="1"/>
    <xf numFmtId="0" fontId="32" fillId="2" borderId="0" xfId="0" applyFont="1" applyFill="1" applyAlignment="1">
      <alignment wrapText="1"/>
    </xf>
    <xf numFmtId="0" fontId="23" fillId="2" borderId="0" xfId="0" applyFont="1" applyFill="1" applyAlignment="1">
      <alignment wrapText="1"/>
    </xf>
  </cellXfs>
  <cellStyles count="1">
    <cellStyle name="Normal" xfId="0" builtinId="0"/>
  </cellStyles>
  <dxfs count="2">
    <dxf>
      <fill>
        <patternFill>
          <bgColor rgb="FFFDE4EC"/>
        </patternFill>
      </fill>
    </dxf>
    <dxf>
      <fill>
        <patternFill>
          <bgColor rgb="FFDCF5D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>
                <a:solidFill>
                  <a:srgbClr val="7C4DFF"/>
                </a:solidFill>
                <a:latin typeface="Comic Sans MS"/>
                <a:ea typeface="Comic Sans MS"/>
                <a:cs typeface="Comic Sans MS"/>
              </a:defRPr>
            </a:pPr>
            <a:r>
              <a:rPr lang="pt-BR"/>
              <a:t>Entrou 💰 × Saiu 🛍️ em cada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'Meu Ano'!$I$2</c:f>
              <c:strCache>
                <c:ptCount val="1"/>
                <c:pt idx="0">
                  <c:v>Ganhei</c:v>
                </c:pt>
              </c:strCache>
            </c:strRef>
          </c:tx>
          <c:spPr>
            <a:solidFill>
              <a:srgbClr val="43A047"/>
            </a:solidFill>
          </c:spPr>
          <c:invertIfNegative val="0"/>
          <c:cat>
            <c:strRef>
              <c:f>'Meu Ano'!$H$3:$H$14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'Meu Ano'!$I$3:$I$14</c:f>
              <c:numCache>
                <c:formatCode>"R$"\ #,##0.00</c:formatCode>
                <c:ptCount val="12"/>
                <c:pt idx="0">
                  <c:v>80</c:v>
                </c:pt>
                <c:pt idx="1">
                  <c:v>50</c:v>
                </c:pt>
                <c:pt idx="2">
                  <c:v>50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42-4A6D-9E22-FA5E36443853}"/>
            </c:ext>
          </c:extLst>
        </c:ser>
        <c:ser>
          <c:idx val="1"/>
          <c:order val="1"/>
          <c:tx>
            <c:strRef>
              <c:f>'Meu Ano'!$J$2</c:f>
              <c:strCache>
                <c:ptCount val="1"/>
                <c:pt idx="0">
                  <c:v>Gastei</c:v>
                </c:pt>
              </c:strCache>
            </c:strRef>
          </c:tx>
          <c:spPr>
            <a:solidFill>
              <a:srgbClr val="EC407A"/>
            </a:solidFill>
          </c:spPr>
          <c:invertIfNegative val="0"/>
          <c:cat>
            <c:strRef>
              <c:f>'Meu Ano'!$H$3:$H$14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'Meu Ano'!$J$3:$J$14</c:f>
              <c:numCache>
                <c:formatCode>"R$"\ #,##0.00</c:formatCode>
                <c:ptCount val="12"/>
                <c:pt idx="0">
                  <c:v>35</c:v>
                </c:pt>
                <c:pt idx="1">
                  <c:v>35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42-4A6D-9E22-FA5E36443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3818560"/>
        <c:axId val="571551920"/>
      </c:barChart>
      <c:catAx>
        <c:axId val="64381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50">
                <a:solidFill>
                  <a:srgbClr val="828282"/>
                </a:solidFill>
              </a:defRPr>
            </a:pPr>
            <a:endParaRPr lang="pt-BR"/>
          </a:p>
        </c:txPr>
        <c:crossAx val="571551920"/>
        <c:crosses val="autoZero"/>
        <c:auto val="1"/>
        <c:lblAlgn val="ctr"/>
        <c:lblOffset val="100"/>
        <c:noMultiLvlLbl val="0"/>
      </c:catAx>
      <c:valAx>
        <c:axId val="571551920"/>
        <c:scaling>
          <c:orientation val="minMax"/>
        </c:scaling>
        <c:delete val="0"/>
        <c:axPos val="l"/>
        <c:majorGridlines>
          <c:spPr>
            <a:ln>
              <a:solidFill>
                <a:srgbClr val="EEEEEA"/>
              </a:solidFill>
            </a:ln>
          </c:spPr>
        </c:majorGridlines>
        <c:numFmt formatCode="&quot;R$&quot;\ #,##0.00" sourceLinked="1"/>
        <c:majorTickMark val="out"/>
        <c:minorTickMark val="none"/>
        <c:tickLblPos val="nextTo"/>
        <c:txPr>
          <a:bodyPr/>
          <a:lstStyle/>
          <a:p>
            <a:pPr>
              <a:defRPr sz="850">
                <a:solidFill>
                  <a:srgbClr val="828282"/>
                </a:solidFill>
              </a:defRPr>
            </a:pPr>
            <a:endParaRPr lang="pt-BR"/>
          </a:p>
        </c:txPr>
        <c:crossAx val="643818560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424242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>
      <a:solidFill>
        <a:srgbClr val="E0E0DC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>
                <a:solidFill>
                  <a:srgbClr val="7C4DFF"/>
                </a:solidFill>
                <a:latin typeface="Comic Sans MS"/>
                <a:ea typeface="Comic Sans MS"/>
                <a:cs typeface="Comic Sans MS"/>
              </a:defRPr>
            </a:pPr>
            <a:r>
              <a:rPr lang="pt-BR"/>
              <a:t>Meu cofrinho crescendo 🐷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'Meu Ano'!$M$2</c:f>
              <c:strCache>
                <c:ptCount val="1"/>
                <c:pt idx="0">
                  <c:v>Cofrinho</c:v>
                </c:pt>
              </c:strCache>
            </c:strRef>
          </c:tx>
          <c:spPr>
            <a:ln w="38100">
              <a:solidFill>
                <a:srgbClr val="009688"/>
              </a:solidFill>
            </a:ln>
          </c:spPr>
          <c:marker>
            <c:symbol val="none"/>
          </c:marker>
          <c:cat>
            <c:strRef>
              <c:f>'Meu Ano'!$L$3:$L$14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'Meu Ano'!$M$3:$M$14</c:f>
              <c:numCache>
                <c:formatCode>"R$"\ #,##0.00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103</c:v>
                </c:pt>
                <c:pt idx="3">
                  <c:v>103</c:v>
                </c:pt>
                <c:pt idx="4">
                  <c:v>103</c:v>
                </c:pt>
                <c:pt idx="5">
                  <c:v>103</c:v>
                </c:pt>
                <c:pt idx="6">
                  <c:v>103</c:v>
                </c:pt>
                <c:pt idx="7">
                  <c:v>103</c:v>
                </c:pt>
                <c:pt idx="8">
                  <c:v>103</c:v>
                </c:pt>
                <c:pt idx="9">
                  <c:v>103</c:v>
                </c:pt>
                <c:pt idx="10">
                  <c:v>103</c:v>
                </c:pt>
                <c:pt idx="11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49-4490-B297-C4119F8F0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2389728"/>
        <c:axId val="571543760"/>
      </c:lineChart>
      <c:catAx>
        <c:axId val="74238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50">
                <a:solidFill>
                  <a:srgbClr val="828282"/>
                </a:solidFill>
              </a:defRPr>
            </a:pPr>
            <a:endParaRPr lang="pt-BR"/>
          </a:p>
        </c:txPr>
        <c:crossAx val="571543760"/>
        <c:crosses val="autoZero"/>
        <c:auto val="1"/>
        <c:lblAlgn val="ctr"/>
        <c:lblOffset val="100"/>
        <c:noMultiLvlLbl val="0"/>
      </c:catAx>
      <c:valAx>
        <c:axId val="571543760"/>
        <c:scaling>
          <c:orientation val="minMax"/>
        </c:scaling>
        <c:delete val="0"/>
        <c:axPos val="l"/>
        <c:majorGridlines>
          <c:spPr>
            <a:ln>
              <a:solidFill>
                <a:srgbClr val="EEEEEA"/>
              </a:solidFill>
            </a:ln>
          </c:spPr>
        </c:majorGridlines>
        <c:numFmt formatCode="&quot;R$&quot;\ #,##0.00" sourceLinked="1"/>
        <c:majorTickMark val="out"/>
        <c:minorTickMark val="none"/>
        <c:tickLblPos val="nextTo"/>
        <c:txPr>
          <a:bodyPr/>
          <a:lstStyle/>
          <a:p>
            <a:pPr>
              <a:defRPr sz="850">
                <a:solidFill>
                  <a:srgbClr val="828282"/>
                </a:solidFill>
              </a:defRPr>
            </a:pPr>
            <a:endParaRPr lang="pt-BR"/>
          </a:p>
        </c:txPr>
        <c:crossAx val="742389728"/>
        <c:crosses val="autoZero"/>
        <c:crossBetween val="between"/>
      </c:valAx>
      <c:spPr>
        <a:solidFill>
          <a:srgbClr val="FFFFFF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>
      <a:solidFill>
        <a:srgbClr val="E0E0DC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>
                <a:solidFill>
                  <a:srgbClr val="7C4DFF"/>
                </a:solidFill>
                <a:latin typeface="Comic Sans MS"/>
                <a:ea typeface="Comic Sans MS"/>
                <a:cs typeface="Comic Sans MS"/>
              </a:defRPr>
            </a:pPr>
            <a:r>
              <a:rPr lang="pt-BR"/>
              <a:t>Com o que eu mais gasto 🍭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'Meu Ano'!$T$2</c:f>
              <c:strCache>
                <c:ptCount val="1"/>
                <c:pt idx="0">
                  <c:v>Gastei</c:v>
                </c:pt>
              </c:strCache>
            </c:strRef>
          </c:tx>
          <c:cat>
            <c:strRef>
              <c:f>'Meu Ano'!$S$3:$S$14</c:f>
              <c:strCache>
                <c:ptCount val="8"/>
                <c:pt idx="0">
                  <c:v>🍭 Doces e guloseimas</c:v>
                </c:pt>
                <c:pt idx="1">
                  <c:v>🍔 Lanches</c:v>
                </c:pt>
                <c:pt idx="2">
                  <c:v>🧸 Brinquedos</c:v>
                </c:pt>
                <c:pt idx="3">
                  <c:v>🎮 Jogos</c:v>
                </c:pt>
                <c:pt idx="4">
                  <c:v>🎢 Passeios</c:v>
                </c:pt>
                <c:pt idx="5">
                  <c:v>👕 Roupas</c:v>
                </c:pt>
                <c:pt idx="6">
                  <c:v>🎁 Presentes que dei</c:v>
                </c:pt>
                <c:pt idx="7">
                  <c:v>✨ Outros</c:v>
                </c:pt>
              </c:strCache>
            </c:strRef>
          </c:cat>
          <c:val>
            <c:numRef>
              <c:f>'Meu Ano'!$T$3:$T$14</c:f>
              <c:numCache>
                <c:formatCode>General</c:formatCode>
                <c:ptCount val="12"/>
                <c:pt idx="0">
                  <c:v>15</c:v>
                </c:pt>
                <c:pt idx="1">
                  <c:v>22</c:v>
                </c:pt>
                <c:pt idx="2">
                  <c:v>0</c:v>
                </c:pt>
                <c:pt idx="3">
                  <c:v>15</c:v>
                </c:pt>
                <c:pt idx="4">
                  <c:v>25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B6-4053-B12C-4388690DD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424242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>
      <a:solidFill>
        <a:srgbClr val="E0E0DC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>
                <a:solidFill>
                  <a:srgbClr val="7C4DFF"/>
                </a:solidFill>
                <a:latin typeface="Comic Sans MS"/>
                <a:ea typeface="Comic Sans MS"/>
                <a:cs typeface="Comic Sans MS"/>
              </a:defRPr>
            </a:pPr>
            <a:r>
              <a:rPr lang="pt-BR"/>
              <a:t>Queria 🤩 × Precisava ✅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'Meu Ano'!$P$2</c:f>
              <c:strCache>
                <c:ptCount val="1"/>
                <c:pt idx="0">
                  <c:v>Queria</c:v>
                </c:pt>
              </c:strCache>
            </c:strRef>
          </c:tx>
          <c:spPr>
            <a:solidFill>
              <a:srgbClr val="FF8A65"/>
            </a:solidFill>
          </c:spPr>
          <c:invertIfNegative val="0"/>
          <c:cat>
            <c:strRef>
              <c:f>'Meu Ano'!$O$3:$O$14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'Meu Ano'!$P$3:$P$14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B8-4A76-B61A-57F2E17DF29F}"/>
            </c:ext>
          </c:extLst>
        </c:ser>
        <c:ser>
          <c:idx val="1"/>
          <c:order val="1"/>
          <c:tx>
            <c:strRef>
              <c:f>'Meu Ano'!$Q$2</c:f>
              <c:strCache>
                <c:ptCount val="1"/>
                <c:pt idx="0">
                  <c:v>Precisava</c:v>
                </c:pt>
              </c:strCache>
            </c:strRef>
          </c:tx>
          <c:spPr>
            <a:solidFill>
              <a:srgbClr val="1E88E5"/>
            </a:solidFill>
          </c:spPr>
          <c:invertIfNegative val="0"/>
          <c:cat>
            <c:strRef>
              <c:f>'Meu Ano'!$O$3:$O$14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'Meu Ano'!$Q$3:$Q$14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B8-4A76-B61A-57F2E17DF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386016"/>
        <c:axId val="571555760"/>
      </c:barChart>
      <c:catAx>
        <c:axId val="74238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50">
                <a:solidFill>
                  <a:srgbClr val="828282"/>
                </a:solidFill>
              </a:defRPr>
            </a:pPr>
            <a:endParaRPr lang="pt-BR"/>
          </a:p>
        </c:txPr>
        <c:crossAx val="571555760"/>
        <c:crosses val="autoZero"/>
        <c:auto val="1"/>
        <c:lblAlgn val="ctr"/>
        <c:lblOffset val="100"/>
        <c:noMultiLvlLbl val="0"/>
      </c:catAx>
      <c:valAx>
        <c:axId val="571555760"/>
        <c:scaling>
          <c:orientation val="minMax"/>
        </c:scaling>
        <c:delete val="0"/>
        <c:axPos val="l"/>
        <c:majorGridlines>
          <c:spPr>
            <a:ln>
              <a:solidFill>
                <a:srgbClr val="EEEEEA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50">
                <a:solidFill>
                  <a:srgbClr val="828282"/>
                </a:solidFill>
              </a:defRPr>
            </a:pPr>
            <a:endParaRPr lang="pt-BR"/>
          </a:p>
        </c:txPr>
        <c:crossAx val="742386016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424242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>
      <a:solidFill>
        <a:srgbClr val="E0E0DC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14</xdr:row>
      <xdr:rowOff>76200</xdr:rowOff>
    </xdr:from>
    <xdr:to>
      <xdr:col>5</xdr:col>
      <xdr:colOff>673100</xdr:colOff>
      <xdr:row>28</xdr:row>
      <xdr:rowOff>160020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36C266-3A2F-0BFF-3A59-4422AD1D8A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838200</xdr:colOff>
      <xdr:row>14</xdr:row>
      <xdr:rowOff>76200</xdr:rowOff>
    </xdr:from>
    <xdr:to>
      <xdr:col>11</xdr:col>
      <xdr:colOff>172720</xdr:colOff>
      <xdr:row>28</xdr:row>
      <xdr:rowOff>160020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D3870F6-E6E2-EFFB-060B-6B8095EE47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29</xdr:row>
      <xdr:rowOff>152400</xdr:rowOff>
    </xdr:from>
    <xdr:to>
      <xdr:col>5</xdr:col>
      <xdr:colOff>673100</xdr:colOff>
      <xdr:row>44</xdr:row>
      <xdr:rowOff>165100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2858850-F1CD-7D04-F73D-86B19DEAE2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838200</xdr:colOff>
      <xdr:row>29</xdr:row>
      <xdr:rowOff>152400</xdr:rowOff>
    </xdr:from>
    <xdr:to>
      <xdr:col>11</xdr:col>
      <xdr:colOff>172720</xdr:colOff>
      <xdr:row>44</xdr:row>
      <xdr:rowOff>165100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D8E4942-F600-5F8B-F0F6-58AAD0BD7A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0AC7-0606-4335-B0B3-CC7FD82C0ABD}">
  <sheetPr>
    <tabColor rgb="FFFFCA28"/>
  </sheetPr>
  <dimension ref="B2:H23"/>
  <sheetViews>
    <sheetView showGridLines="0" tabSelected="1" workbookViewId="0"/>
  </sheetViews>
  <sheetFormatPr defaultRowHeight="15.6" x14ac:dyDescent="0.35"/>
  <cols>
    <col min="1" max="1" width="3.77734375" style="91" customWidth="1"/>
    <col min="2" max="2" width="6.77734375" style="91" customWidth="1"/>
    <col min="3" max="3" width="19.77734375" style="91" customWidth="1"/>
    <col min="4" max="8" width="17.77734375" style="91" customWidth="1"/>
    <col min="9" max="16384" width="8.88671875" style="91"/>
  </cols>
  <sheetData>
    <row r="2" spans="2:8" ht="39.6" x14ac:dyDescent="0.9">
      <c r="B2" s="93" t="s">
        <v>81</v>
      </c>
      <c r="C2" s="92"/>
      <c r="D2" s="92"/>
      <c r="E2" s="92"/>
      <c r="F2" s="92"/>
      <c r="G2" s="92"/>
      <c r="H2" s="92"/>
    </row>
    <row r="3" spans="2:8" x14ac:dyDescent="0.35">
      <c r="B3" s="94" t="s">
        <v>82</v>
      </c>
      <c r="C3" s="92"/>
      <c r="D3" s="92"/>
      <c r="E3" s="92"/>
      <c r="F3" s="92"/>
      <c r="G3" s="92"/>
      <c r="H3" s="92"/>
    </row>
    <row r="4" spans="2:8" ht="4.95" customHeight="1" x14ac:dyDescent="0.35">
      <c r="B4" s="95"/>
      <c r="C4" s="95"/>
      <c r="D4" s="95"/>
      <c r="E4" s="95"/>
    </row>
    <row r="6" spans="2:8" ht="19.8" x14ac:dyDescent="0.5">
      <c r="B6" s="96" t="s">
        <v>83</v>
      </c>
      <c r="C6" s="92"/>
      <c r="D6" s="92"/>
      <c r="E6" s="92"/>
      <c r="F6" s="92"/>
      <c r="G6" s="92"/>
      <c r="H6" s="92"/>
    </row>
    <row r="8" spans="2:8" ht="30" customHeight="1" x14ac:dyDescent="0.5">
      <c r="B8" s="97">
        <v>1</v>
      </c>
      <c r="C8" s="99" t="s">
        <v>84</v>
      </c>
      <c r="D8" s="92" t="s">
        <v>85</v>
      </c>
      <c r="E8" s="92"/>
      <c r="F8" s="92"/>
      <c r="G8" s="92"/>
      <c r="H8" s="92"/>
    </row>
    <row r="10" spans="2:8" ht="30" customHeight="1" x14ac:dyDescent="0.5">
      <c r="B10" s="100">
        <v>2</v>
      </c>
      <c r="C10" s="101" t="s">
        <v>86</v>
      </c>
      <c r="D10" s="92" t="s">
        <v>87</v>
      </c>
      <c r="E10" s="92"/>
      <c r="F10" s="92"/>
      <c r="G10" s="92"/>
      <c r="H10" s="92"/>
    </row>
    <row r="12" spans="2:8" ht="30" customHeight="1" x14ac:dyDescent="0.5">
      <c r="B12" s="102">
        <v>3</v>
      </c>
      <c r="C12" s="103" t="s">
        <v>88</v>
      </c>
      <c r="D12" s="92" t="s">
        <v>89</v>
      </c>
      <c r="E12" s="92"/>
      <c r="F12" s="92"/>
      <c r="G12" s="92"/>
      <c r="H12" s="92"/>
    </row>
    <row r="14" spans="2:8" ht="30" customHeight="1" x14ac:dyDescent="0.5">
      <c r="B14" s="104">
        <v>4</v>
      </c>
      <c r="C14" s="105" t="s">
        <v>90</v>
      </c>
      <c r="D14" s="92" t="s">
        <v>91</v>
      </c>
      <c r="E14" s="92"/>
      <c r="F14" s="92"/>
      <c r="G14" s="92"/>
      <c r="H14" s="92"/>
    </row>
    <row r="17" spans="2:8" ht="16.2" x14ac:dyDescent="0.4">
      <c r="B17" s="98" t="s">
        <v>92</v>
      </c>
    </row>
    <row r="18" spans="2:8" x14ac:dyDescent="0.35">
      <c r="B18" s="106"/>
      <c r="C18" s="107" t="s">
        <v>93</v>
      </c>
      <c r="D18" s="92"/>
      <c r="E18" s="92"/>
      <c r="F18" s="92"/>
      <c r="G18" s="92"/>
      <c r="H18" s="92"/>
    </row>
    <row r="19" spans="2:8" x14ac:dyDescent="0.35">
      <c r="B19" s="108"/>
      <c r="C19" s="109" t="s">
        <v>94</v>
      </c>
      <c r="D19" s="92"/>
      <c r="E19" s="92"/>
      <c r="F19" s="92"/>
      <c r="G19" s="92"/>
      <c r="H19" s="92"/>
    </row>
    <row r="21" spans="2:8" x14ac:dyDescent="0.35">
      <c r="B21" s="110" t="s">
        <v>95</v>
      </c>
      <c r="C21" s="111"/>
      <c r="D21" s="111"/>
      <c r="E21" s="111"/>
      <c r="F21" s="111"/>
      <c r="G21" s="111"/>
      <c r="H21" s="111"/>
    </row>
    <row r="22" spans="2:8" x14ac:dyDescent="0.35">
      <c r="B22" s="111"/>
      <c r="C22" s="111"/>
      <c r="D22" s="111"/>
      <c r="E22" s="111"/>
      <c r="F22" s="111"/>
      <c r="G22" s="111"/>
      <c r="H22" s="111"/>
    </row>
    <row r="23" spans="2:8" x14ac:dyDescent="0.35">
      <c r="B23" s="111"/>
      <c r="C23" s="111"/>
      <c r="D23" s="111"/>
      <c r="E23" s="111"/>
      <c r="F23" s="111"/>
      <c r="G23" s="111"/>
      <c r="H23" s="111"/>
    </row>
  </sheetData>
  <sheetProtection sheet="1" objects="1" scenarios="1"/>
  <mergeCells count="10">
    <mergeCell ref="D14:H14"/>
    <mergeCell ref="C18:H18"/>
    <mergeCell ref="C19:H19"/>
    <mergeCell ref="B21:H23"/>
    <mergeCell ref="B2:H2"/>
    <mergeCell ref="B3:H3"/>
    <mergeCell ref="B6:H6"/>
    <mergeCell ref="D8:H8"/>
    <mergeCell ref="D10:H10"/>
    <mergeCell ref="D12:H1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DC06-9181-4C4C-9FE4-503D20484ED7}">
  <sheetPr>
    <tabColor rgb="FF009688"/>
  </sheetPr>
  <dimension ref="A1:H13"/>
  <sheetViews>
    <sheetView showGridLines="0" workbookViewId="0">
      <selection sqref="A1:H1"/>
    </sheetView>
  </sheetViews>
  <sheetFormatPr defaultRowHeight="15.6" x14ac:dyDescent="0.35"/>
  <cols>
    <col min="1" max="8" width="15.33203125" style="19" customWidth="1"/>
    <col min="9" max="16384" width="8.88671875" style="19"/>
  </cols>
  <sheetData>
    <row r="1" spans="1:8" ht="37.950000000000003" customHeight="1" x14ac:dyDescent="0.6">
      <c r="A1" s="41" t="s">
        <v>70</v>
      </c>
      <c r="B1" s="42"/>
      <c r="C1" s="42"/>
      <c r="D1" s="42"/>
      <c r="E1" s="42"/>
      <c r="F1" s="42"/>
      <c r="G1" s="42"/>
      <c r="H1" s="42"/>
    </row>
    <row r="2" spans="1:8" ht="16.2" x14ac:dyDescent="0.4">
      <c r="A2" s="43" t="s">
        <v>71</v>
      </c>
      <c r="B2" s="44"/>
      <c r="C2" s="44"/>
      <c r="D2" s="44"/>
      <c r="E2" s="44"/>
      <c r="F2" s="44"/>
      <c r="G2" s="44"/>
      <c r="H2" s="44"/>
    </row>
    <row r="4" spans="1:8" ht="25.95" customHeight="1" x14ac:dyDescent="0.4">
      <c r="C4" s="45" t="s">
        <v>72</v>
      </c>
      <c r="D4" s="46" t="s">
        <v>46</v>
      </c>
      <c r="E4" s="47"/>
      <c r="F4" s="48" t="str">
        <f>"Ano: "&amp;'Minhas Listas'!$B$5</f>
        <v>Ano: 2026</v>
      </c>
    </row>
    <row r="6" spans="1:8" x14ac:dyDescent="0.35">
      <c r="A6" s="49" t="s">
        <v>73</v>
      </c>
      <c r="B6" s="50"/>
      <c r="C6" s="55" t="s">
        <v>74</v>
      </c>
      <c r="D6" s="56"/>
      <c r="E6" s="61" t="s">
        <v>75</v>
      </c>
      <c r="F6" s="62"/>
      <c r="G6" s="67" t="s">
        <v>76</v>
      </c>
      <c r="H6" s="68"/>
    </row>
    <row r="7" spans="1:8" ht="22.05" customHeight="1" x14ac:dyDescent="0.35">
      <c r="A7" s="51">
        <f>INDEX('Meu Ano'!$B$3:$B$14,MATCH($D$4,'Meu Ano'!$A$3:$A$14,0))</f>
        <v>50</v>
      </c>
      <c r="B7" s="52"/>
      <c r="C7" s="57">
        <f>INDEX('Meu Ano'!$C$3:$C$14,MATCH($D$4,'Meu Ano'!$A$3:$A$14,0))</f>
        <v>7</v>
      </c>
      <c r="D7" s="58"/>
      <c r="E7" s="63">
        <f>INDEX('Meu Ano'!$D$3:$D$14,MATCH($D$4,'Meu Ano'!$A$3:$A$14,0))</f>
        <v>43</v>
      </c>
      <c r="F7" s="64"/>
      <c r="G7" s="69">
        <f>INDEX('Meu Ano'!$E$3:$E$14,MATCH($D$4,'Meu Ano'!$A$3:$A$14,0))</f>
        <v>0.86</v>
      </c>
      <c r="H7" s="70"/>
    </row>
    <row r="8" spans="1:8" ht="7.95" customHeight="1" x14ac:dyDescent="0.35">
      <c r="A8" s="53"/>
      <c r="B8" s="54"/>
      <c r="C8" s="59"/>
      <c r="D8" s="60"/>
      <c r="E8" s="65"/>
      <c r="F8" s="66"/>
      <c r="G8" s="71"/>
      <c r="H8" s="72"/>
    </row>
    <row r="9" spans="1:8" ht="7.95" customHeight="1" x14ac:dyDescent="0.35"/>
    <row r="10" spans="1:8" x14ac:dyDescent="0.35">
      <c r="A10" s="73" t="s">
        <v>77</v>
      </c>
      <c r="B10" s="74"/>
      <c r="C10" s="79" t="s">
        <v>78</v>
      </c>
      <c r="D10" s="80"/>
      <c r="E10" s="85" t="s">
        <v>79</v>
      </c>
      <c r="F10" s="50"/>
      <c r="G10" s="88" t="s">
        <v>80</v>
      </c>
      <c r="H10" s="68"/>
    </row>
    <row r="11" spans="1:8" ht="22.05" customHeight="1" x14ac:dyDescent="0.35">
      <c r="A11" s="75">
        <f>INDEX('Meu Ano'!$P$3:$P$14,MATCH($D$4,'Meu Ano'!$A$3:$A$14,0))</f>
        <v>1</v>
      </c>
      <c r="B11" s="76"/>
      <c r="C11" s="81">
        <f>INDEX('Meu Ano'!$Q$3:$Q$14,MATCH($D$4,'Meu Ano'!$A$3:$A$14,0))</f>
        <v>0</v>
      </c>
      <c r="D11" s="82"/>
      <c r="E11" s="86">
        <f>'Meu Ano'!$F$14</f>
        <v>103</v>
      </c>
      <c r="F11" s="52"/>
      <c r="G11" s="89">
        <f>'Meu Sonho'!$B$8</f>
        <v>297</v>
      </c>
      <c r="H11" s="70"/>
    </row>
    <row r="12" spans="1:8" ht="7.95" customHeight="1" x14ac:dyDescent="0.35">
      <c r="A12" s="77"/>
      <c r="B12" s="78"/>
      <c r="C12" s="83"/>
      <c r="D12" s="84"/>
      <c r="E12" s="87"/>
      <c r="F12" s="54"/>
      <c r="G12" s="90"/>
      <c r="H12" s="72"/>
    </row>
    <row r="13" spans="1:8" ht="10.050000000000001" customHeight="1" x14ac:dyDescent="0.35"/>
  </sheetData>
  <sheetProtection sheet="1" objects="1" scenarios="1"/>
  <mergeCells count="19">
    <mergeCell ref="G7:H8"/>
    <mergeCell ref="A10:B10"/>
    <mergeCell ref="A11:B12"/>
    <mergeCell ref="C10:D10"/>
    <mergeCell ref="C11:D12"/>
    <mergeCell ref="E10:F10"/>
    <mergeCell ref="E11:F12"/>
    <mergeCell ref="G10:H10"/>
    <mergeCell ref="G11:H12"/>
    <mergeCell ref="A1:H1"/>
    <mergeCell ref="A2:H2"/>
    <mergeCell ref="D4:E4"/>
    <mergeCell ref="A6:B6"/>
    <mergeCell ref="A7:B8"/>
    <mergeCell ref="C6:D6"/>
    <mergeCell ref="C7:D8"/>
    <mergeCell ref="E6:F6"/>
    <mergeCell ref="E7:F8"/>
    <mergeCell ref="G6:H6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ps!" error="Escolha um mês da setinha." promptTitle="Mês" prompt="Clique na setinha e escolha o mês que quer ver!" xr:uid="{140A3E3E-F904-44EB-B6C1-0C9CA5D70583}">
          <x14:formula1>
            <xm:f>'Meu Ano'!$A$3:$A$14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CDDE8-ED70-4FFE-8F37-EF7E8CFE4AE5}">
  <sheetPr>
    <tabColor rgb="FF7C4DFF"/>
  </sheetPr>
  <dimension ref="A1:F203"/>
  <sheetViews>
    <sheetView showGridLines="0" workbookViewId="0">
      <pane ySplit="3" topLeftCell="A4" activePane="bottomLeft" state="frozenSplit"/>
      <selection pane="bottomLeft" sqref="A1:F1"/>
    </sheetView>
  </sheetViews>
  <sheetFormatPr defaultRowHeight="15.6" x14ac:dyDescent="0.35"/>
  <cols>
    <col min="1" max="1" width="13.77734375" style="1" customWidth="1"/>
    <col min="2" max="2" width="15.77734375" style="1" customWidth="1"/>
    <col min="3" max="3" width="24.77734375" style="1" customWidth="1"/>
    <col min="4" max="4" width="20.77734375" style="1" customWidth="1"/>
    <col min="5" max="5" width="26.77734375" style="1" customWidth="1"/>
    <col min="6" max="6" width="14.77734375" style="1" customWidth="1"/>
    <col min="7" max="16384" width="8.88671875" style="1"/>
  </cols>
  <sheetData>
    <row r="1" spans="1:6" ht="31.95" customHeight="1" x14ac:dyDescent="0.55000000000000004">
      <c r="A1" s="11" t="s">
        <v>18</v>
      </c>
      <c r="B1" s="12"/>
      <c r="C1" s="12"/>
      <c r="D1" s="12"/>
      <c r="E1" s="12"/>
      <c r="F1" s="12"/>
    </row>
    <row r="2" spans="1:6" ht="17.399999999999999" x14ac:dyDescent="0.45">
      <c r="A2" s="5" t="s">
        <v>19</v>
      </c>
      <c r="B2" s="2"/>
      <c r="C2" s="2"/>
      <c r="D2" s="2"/>
      <c r="E2" s="2"/>
      <c r="F2" s="2"/>
    </row>
    <row r="3" spans="1:6" ht="24" customHeight="1" x14ac:dyDescent="0.4">
      <c r="A3" s="13" t="s">
        <v>20</v>
      </c>
      <c r="B3" s="13" t="s">
        <v>21</v>
      </c>
      <c r="C3" s="13" t="s">
        <v>22</v>
      </c>
      <c r="D3" s="13" t="s">
        <v>23</v>
      </c>
      <c r="E3" s="13" t="s">
        <v>24</v>
      </c>
      <c r="F3" s="13" t="s">
        <v>25</v>
      </c>
    </row>
    <row r="4" spans="1:6" x14ac:dyDescent="0.35">
      <c r="A4" s="14">
        <v>46023</v>
      </c>
      <c r="B4" s="15" t="s">
        <v>26</v>
      </c>
      <c r="C4" s="15" t="s">
        <v>5</v>
      </c>
      <c r="D4" s="15"/>
      <c r="E4" s="15" t="s">
        <v>27</v>
      </c>
      <c r="F4" s="16">
        <v>50</v>
      </c>
    </row>
    <row r="5" spans="1:6" x14ac:dyDescent="0.35">
      <c r="A5" s="14">
        <v>46030</v>
      </c>
      <c r="B5" s="15" t="s">
        <v>28</v>
      </c>
      <c r="C5" s="15" t="s">
        <v>11</v>
      </c>
      <c r="D5" s="15" t="s">
        <v>29</v>
      </c>
      <c r="E5" s="15" t="s">
        <v>30</v>
      </c>
      <c r="F5" s="16">
        <v>8</v>
      </c>
    </row>
    <row r="6" spans="1:6" x14ac:dyDescent="0.35">
      <c r="A6" s="14">
        <v>46037</v>
      </c>
      <c r="B6" s="15" t="s">
        <v>28</v>
      </c>
      <c r="C6" s="15" t="s">
        <v>12</v>
      </c>
      <c r="D6" s="15" t="s">
        <v>31</v>
      </c>
      <c r="E6" s="15" t="s">
        <v>32</v>
      </c>
      <c r="F6" s="16">
        <v>12</v>
      </c>
    </row>
    <row r="7" spans="1:6" x14ac:dyDescent="0.35">
      <c r="A7" s="14">
        <v>46044</v>
      </c>
      <c r="B7" s="15" t="s">
        <v>26</v>
      </c>
      <c r="C7" s="15" t="s">
        <v>6</v>
      </c>
      <c r="D7" s="15"/>
      <c r="E7" s="15" t="s">
        <v>33</v>
      </c>
      <c r="F7" s="16">
        <v>30</v>
      </c>
    </row>
    <row r="8" spans="1:6" x14ac:dyDescent="0.35">
      <c r="A8" s="14">
        <v>46051</v>
      </c>
      <c r="B8" s="15" t="s">
        <v>28</v>
      </c>
      <c r="C8" s="15" t="s">
        <v>14</v>
      </c>
      <c r="D8" s="15" t="s">
        <v>29</v>
      </c>
      <c r="E8" s="15" t="s">
        <v>34</v>
      </c>
      <c r="F8" s="16">
        <v>15</v>
      </c>
    </row>
    <row r="9" spans="1:6" x14ac:dyDescent="0.35">
      <c r="A9" s="14">
        <v>46054</v>
      </c>
      <c r="B9" s="15" t="s">
        <v>26</v>
      </c>
      <c r="C9" s="15" t="s">
        <v>5</v>
      </c>
      <c r="D9" s="15"/>
      <c r="E9" s="15" t="s">
        <v>35</v>
      </c>
      <c r="F9" s="16">
        <v>50</v>
      </c>
    </row>
    <row r="10" spans="1:6" x14ac:dyDescent="0.35">
      <c r="A10" s="14">
        <v>46065</v>
      </c>
      <c r="B10" s="15" t="s">
        <v>28</v>
      </c>
      <c r="C10" s="15" t="s">
        <v>15</v>
      </c>
      <c r="D10" s="15" t="s">
        <v>29</v>
      </c>
      <c r="E10" s="15" t="s">
        <v>36</v>
      </c>
      <c r="F10" s="16">
        <v>25</v>
      </c>
    </row>
    <row r="11" spans="1:6" x14ac:dyDescent="0.35">
      <c r="A11" s="14">
        <v>46079</v>
      </c>
      <c r="B11" s="15" t="s">
        <v>28</v>
      </c>
      <c r="C11" s="15" t="s">
        <v>12</v>
      </c>
      <c r="D11" s="15" t="s">
        <v>31</v>
      </c>
      <c r="E11" s="15" t="s">
        <v>32</v>
      </c>
      <c r="F11" s="16">
        <v>10</v>
      </c>
    </row>
    <row r="12" spans="1:6" x14ac:dyDescent="0.35">
      <c r="A12" s="14">
        <v>46082</v>
      </c>
      <c r="B12" s="15" t="s">
        <v>26</v>
      </c>
      <c r="C12" s="15" t="s">
        <v>5</v>
      </c>
      <c r="D12" s="15"/>
      <c r="E12" s="15" t="s">
        <v>37</v>
      </c>
      <c r="F12" s="16">
        <v>50</v>
      </c>
    </row>
    <row r="13" spans="1:6" x14ac:dyDescent="0.35">
      <c r="A13" s="14">
        <v>46097</v>
      </c>
      <c r="B13" s="15" t="s">
        <v>28</v>
      </c>
      <c r="C13" s="15" t="s">
        <v>11</v>
      </c>
      <c r="D13" s="15" t="s">
        <v>29</v>
      </c>
      <c r="E13" s="15" t="s">
        <v>38</v>
      </c>
      <c r="F13" s="16">
        <v>7</v>
      </c>
    </row>
    <row r="14" spans="1:6" x14ac:dyDescent="0.35">
      <c r="A14" s="14"/>
      <c r="B14" s="15"/>
      <c r="C14" s="15"/>
      <c r="D14" s="15"/>
      <c r="E14" s="15"/>
      <c r="F14" s="16"/>
    </row>
    <row r="15" spans="1:6" x14ac:dyDescent="0.35">
      <c r="A15" s="14"/>
      <c r="B15" s="15"/>
      <c r="C15" s="15"/>
      <c r="D15" s="15"/>
      <c r="E15" s="15"/>
      <c r="F15" s="16"/>
    </row>
    <row r="16" spans="1:6" x14ac:dyDescent="0.35">
      <c r="A16" s="14"/>
      <c r="B16" s="15"/>
      <c r="C16" s="15"/>
      <c r="D16" s="15"/>
      <c r="E16" s="15"/>
      <c r="F16" s="16"/>
    </row>
    <row r="17" spans="1:6" x14ac:dyDescent="0.35">
      <c r="A17" s="14"/>
      <c r="B17" s="15"/>
      <c r="C17" s="15"/>
      <c r="D17" s="15"/>
      <c r="E17" s="15"/>
      <c r="F17" s="16"/>
    </row>
    <row r="18" spans="1:6" x14ac:dyDescent="0.35">
      <c r="A18" s="14"/>
      <c r="B18" s="15"/>
      <c r="C18" s="15"/>
      <c r="D18" s="15"/>
      <c r="E18" s="15"/>
      <c r="F18" s="16"/>
    </row>
    <row r="19" spans="1:6" x14ac:dyDescent="0.35">
      <c r="A19" s="14"/>
      <c r="B19" s="15"/>
      <c r="C19" s="15"/>
      <c r="D19" s="15"/>
      <c r="E19" s="15"/>
      <c r="F19" s="16"/>
    </row>
    <row r="20" spans="1:6" x14ac:dyDescent="0.35">
      <c r="A20" s="14"/>
      <c r="B20" s="15"/>
      <c r="C20" s="15"/>
      <c r="D20" s="15"/>
      <c r="E20" s="15"/>
      <c r="F20" s="16"/>
    </row>
    <row r="21" spans="1:6" x14ac:dyDescent="0.35">
      <c r="A21" s="14"/>
      <c r="B21" s="15"/>
      <c r="C21" s="15"/>
      <c r="D21" s="15"/>
      <c r="E21" s="15"/>
      <c r="F21" s="16"/>
    </row>
    <row r="22" spans="1:6" x14ac:dyDescent="0.35">
      <c r="A22" s="14"/>
      <c r="B22" s="15"/>
      <c r="C22" s="15"/>
      <c r="D22" s="15"/>
      <c r="E22" s="15"/>
      <c r="F22" s="16"/>
    </row>
    <row r="23" spans="1:6" x14ac:dyDescent="0.35">
      <c r="A23" s="14"/>
      <c r="B23" s="15"/>
      <c r="C23" s="15"/>
      <c r="D23" s="15"/>
      <c r="E23" s="15"/>
      <c r="F23" s="16"/>
    </row>
    <row r="24" spans="1:6" x14ac:dyDescent="0.35">
      <c r="A24" s="14"/>
      <c r="B24" s="15"/>
      <c r="C24" s="15"/>
      <c r="D24" s="15"/>
      <c r="E24" s="15"/>
      <c r="F24" s="16"/>
    </row>
    <row r="25" spans="1:6" x14ac:dyDescent="0.35">
      <c r="A25" s="14"/>
      <c r="B25" s="15"/>
      <c r="C25" s="15"/>
      <c r="D25" s="15"/>
      <c r="E25" s="15"/>
      <c r="F25" s="16"/>
    </row>
    <row r="26" spans="1:6" x14ac:dyDescent="0.35">
      <c r="A26" s="14"/>
      <c r="B26" s="15"/>
      <c r="C26" s="15"/>
      <c r="D26" s="15"/>
      <c r="E26" s="15"/>
      <c r="F26" s="16"/>
    </row>
    <row r="27" spans="1:6" x14ac:dyDescent="0.35">
      <c r="A27" s="14"/>
      <c r="B27" s="15"/>
      <c r="C27" s="15"/>
      <c r="D27" s="15"/>
      <c r="E27" s="15"/>
      <c r="F27" s="16"/>
    </row>
    <row r="28" spans="1:6" x14ac:dyDescent="0.35">
      <c r="A28" s="14"/>
      <c r="B28" s="15"/>
      <c r="C28" s="15"/>
      <c r="D28" s="15"/>
      <c r="E28" s="15"/>
      <c r="F28" s="16"/>
    </row>
    <row r="29" spans="1:6" x14ac:dyDescent="0.35">
      <c r="A29" s="14"/>
      <c r="B29" s="15"/>
      <c r="C29" s="15"/>
      <c r="D29" s="15"/>
      <c r="E29" s="15"/>
      <c r="F29" s="16"/>
    </row>
    <row r="30" spans="1:6" x14ac:dyDescent="0.35">
      <c r="A30" s="14"/>
      <c r="B30" s="15"/>
      <c r="C30" s="15"/>
      <c r="D30" s="15"/>
      <c r="E30" s="15"/>
      <c r="F30" s="16"/>
    </row>
    <row r="31" spans="1:6" x14ac:dyDescent="0.35">
      <c r="A31" s="14"/>
      <c r="B31" s="15"/>
      <c r="C31" s="15"/>
      <c r="D31" s="15"/>
      <c r="E31" s="15"/>
      <c r="F31" s="16"/>
    </row>
    <row r="32" spans="1:6" x14ac:dyDescent="0.35">
      <c r="A32" s="14"/>
      <c r="B32" s="15"/>
      <c r="C32" s="15"/>
      <c r="D32" s="15"/>
      <c r="E32" s="15"/>
      <c r="F32" s="16"/>
    </row>
    <row r="33" spans="1:6" x14ac:dyDescent="0.35">
      <c r="A33" s="14"/>
      <c r="B33" s="15"/>
      <c r="C33" s="15"/>
      <c r="D33" s="15"/>
      <c r="E33" s="15"/>
      <c r="F33" s="16"/>
    </row>
    <row r="34" spans="1:6" x14ac:dyDescent="0.35">
      <c r="A34" s="14"/>
      <c r="B34" s="15"/>
      <c r="C34" s="15"/>
      <c r="D34" s="15"/>
      <c r="E34" s="15"/>
      <c r="F34" s="16"/>
    </row>
    <row r="35" spans="1:6" x14ac:dyDescent="0.35">
      <c r="A35" s="14"/>
      <c r="B35" s="15"/>
      <c r="C35" s="15"/>
      <c r="D35" s="15"/>
      <c r="E35" s="15"/>
      <c r="F35" s="16"/>
    </row>
    <row r="36" spans="1:6" x14ac:dyDescent="0.35">
      <c r="A36" s="14"/>
      <c r="B36" s="15"/>
      <c r="C36" s="15"/>
      <c r="D36" s="15"/>
      <c r="E36" s="15"/>
      <c r="F36" s="16"/>
    </row>
    <row r="37" spans="1:6" x14ac:dyDescent="0.35">
      <c r="A37" s="14"/>
      <c r="B37" s="15"/>
      <c r="C37" s="15"/>
      <c r="D37" s="15"/>
      <c r="E37" s="15"/>
      <c r="F37" s="16"/>
    </row>
    <row r="38" spans="1:6" x14ac:dyDescent="0.35">
      <c r="A38" s="14"/>
      <c r="B38" s="15"/>
      <c r="C38" s="15"/>
      <c r="D38" s="15"/>
      <c r="E38" s="15"/>
      <c r="F38" s="16"/>
    </row>
    <row r="39" spans="1:6" x14ac:dyDescent="0.35">
      <c r="A39" s="14"/>
      <c r="B39" s="15"/>
      <c r="C39" s="15"/>
      <c r="D39" s="15"/>
      <c r="E39" s="15"/>
      <c r="F39" s="16"/>
    </row>
    <row r="40" spans="1:6" x14ac:dyDescent="0.35">
      <c r="A40" s="14"/>
      <c r="B40" s="15"/>
      <c r="C40" s="15"/>
      <c r="D40" s="15"/>
      <c r="E40" s="15"/>
      <c r="F40" s="16"/>
    </row>
    <row r="41" spans="1:6" x14ac:dyDescent="0.35">
      <c r="A41" s="14"/>
      <c r="B41" s="15"/>
      <c r="C41" s="15"/>
      <c r="D41" s="15"/>
      <c r="E41" s="15"/>
      <c r="F41" s="16"/>
    </row>
    <row r="42" spans="1:6" x14ac:dyDescent="0.35">
      <c r="A42" s="14"/>
      <c r="B42" s="15"/>
      <c r="C42" s="15"/>
      <c r="D42" s="15"/>
      <c r="E42" s="15"/>
      <c r="F42" s="16"/>
    </row>
    <row r="43" spans="1:6" x14ac:dyDescent="0.35">
      <c r="A43" s="14"/>
      <c r="B43" s="15"/>
      <c r="C43" s="15"/>
      <c r="D43" s="15"/>
      <c r="E43" s="15"/>
      <c r="F43" s="16"/>
    </row>
    <row r="44" spans="1:6" x14ac:dyDescent="0.35">
      <c r="A44" s="14"/>
      <c r="B44" s="15"/>
      <c r="C44" s="15"/>
      <c r="D44" s="15"/>
      <c r="E44" s="15"/>
      <c r="F44" s="16"/>
    </row>
    <row r="45" spans="1:6" x14ac:dyDescent="0.35">
      <c r="A45" s="14"/>
      <c r="B45" s="15"/>
      <c r="C45" s="15"/>
      <c r="D45" s="15"/>
      <c r="E45" s="15"/>
      <c r="F45" s="16"/>
    </row>
    <row r="46" spans="1:6" x14ac:dyDescent="0.35">
      <c r="A46" s="14"/>
      <c r="B46" s="15"/>
      <c r="C46" s="15"/>
      <c r="D46" s="15"/>
      <c r="E46" s="15"/>
      <c r="F46" s="16"/>
    </row>
    <row r="47" spans="1:6" x14ac:dyDescent="0.35">
      <c r="A47" s="14"/>
      <c r="B47" s="15"/>
      <c r="C47" s="15"/>
      <c r="D47" s="15"/>
      <c r="E47" s="15"/>
      <c r="F47" s="16"/>
    </row>
    <row r="48" spans="1:6" x14ac:dyDescent="0.35">
      <c r="A48" s="14"/>
      <c r="B48" s="15"/>
      <c r="C48" s="15"/>
      <c r="D48" s="15"/>
      <c r="E48" s="15"/>
      <c r="F48" s="16"/>
    </row>
    <row r="49" spans="1:6" x14ac:dyDescent="0.35">
      <c r="A49" s="14"/>
      <c r="B49" s="15"/>
      <c r="C49" s="15"/>
      <c r="D49" s="15"/>
      <c r="E49" s="15"/>
      <c r="F49" s="16"/>
    </row>
    <row r="50" spans="1:6" x14ac:dyDescent="0.35">
      <c r="A50" s="14"/>
      <c r="B50" s="15"/>
      <c r="C50" s="15"/>
      <c r="D50" s="15"/>
      <c r="E50" s="15"/>
      <c r="F50" s="16"/>
    </row>
    <row r="51" spans="1:6" x14ac:dyDescent="0.35">
      <c r="A51" s="14"/>
      <c r="B51" s="15"/>
      <c r="C51" s="15"/>
      <c r="D51" s="15"/>
      <c r="E51" s="15"/>
      <c r="F51" s="16"/>
    </row>
    <row r="52" spans="1:6" x14ac:dyDescent="0.35">
      <c r="A52" s="14"/>
      <c r="B52" s="15"/>
      <c r="C52" s="15"/>
      <c r="D52" s="15"/>
      <c r="E52" s="15"/>
      <c r="F52" s="16"/>
    </row>
    <row r="53" spans="1:6" x14ac:dyDescent="0.35">
      <c r="A53" s="14"/>
      <c r="B53" s="15"/>
      <c r="C53" s="15"/>
      <c r="D53" s="15"/>
      <c r="E53" s="15"/>
      <c r="F53" s="16"/>
    </row>
    <row r="54" spans="1:6" x14ac:dyDescent="0.35">
      <c r="A54" s="14"/>
      <c r="B54" s="15"/>
      <c r="C54" s="15"/>
      <c r="D54" s="15"/>
      <c r="E54" s="15"/>
      <c r="F54" s="16"/>
    </row>
    <row r="55" spans="1:6" x14ac:dyDescent="0.35">
      <c r="A55" s="14"/>
      <c r="B55" s="15"/>
      <c r="C55" s="15"/>
      <c r="D55" s="15"/>
      <c r="E55" s="15"/>
      <c r="F55" s="16"/>
    </row>
    <row r="56" spans="1:6" x14ac:dyDescent="0.35">
      <c r="A56" s="14"/>
      <c r="B56" s="15"/>
      <c r="C56" s="15"/>
      <c r="D56" s="15"/>
      <c r="E56" s="15"/>
      <c r="F56" s="16"/>
    </row>
    <row r="57" spans="1:6" x14ac:dyDescent="0.35">
      <c r="A57" s="14"/>
      <c r="B57" s="15"/>
      <c r="C57" s="15"/>
      <c r="D57" s="15"/>
      <c r="E57" s="15"/>
      <c r="F57" s="16"/>
    </row>
    <row r="58" spans="1:6" x14ac:dyDescent="0.35">
      <c r="A58" s="14"/>
      <c r="B58" s="15"/>
      <c r="C58" s="15"/>
      <c r="D58" s="15"/>
      <c r="E58" s="15"/>
      <c r="F58" s="16"/>
    </row>
    <row r="59" spans="1:6" x14ac:dyDescent="0.35">
      <c r="A59" s="14"/>
      <c r="B59" s="15"/>
      <c r="C59" s="15"/>
      <c r="D59" s="15"/>
      <c r="E59" s="15"/>
      <c r="F59" s="16"/>
    </row>
    <row r="60" spans="1:6" x14ac:dyDescent="0.35">
      <c r="A60" s="14"/>
      <c r="B60" s="15"/>
      <c r="C60" s="15"/>
      <c r="D60" s="15"/>
      <c r="E60" s="15"/>
      <c r="F60" s="16"/>
    </row>
    <row r="61" spans="1:6" x14ac:dyDescent="0.35">
      <c r="A61" s="14"/>
      <c r="B61" s="15"/>
      <c r="C61" s="15"/>
      <c r="D61" s="15"/>
      <c r="E61" s="15"/>
      <c r="F61" s="16"/>
    </row>
    <row r="62" spans="1:6" x14ac:dyDescent="0.35">
      <c r="A62" s="14"/>
      <c r="B62" s="15"/>
      <c r="C62" s="15"/>
      <c r="D62" s="15"/>
      <c r="E62" s="15"/>
      <c r="F62" s="16"/>
    </row>
    <row r="63" spans="1:6" x14ac:dyDescent="0.35">
      <c r="A63" s="14"/>
      <c r="B63" s="15"/>
      <c r="C63" s="15"/>
      <c r="D63" s="15"/>
      <c r="E63" s="15"/>
      <c r="F63" s="16"/>
    </row>
    <row r="64" spans="1:6" x14ac:dyDescent="0.35">
      <c r="A64" s="14"/>
      <c r="B64" s="15"/>
      <c r="C64" s="15"/>
      <c r="D64" s="15"/>
      <c r="E64" s="15"/>
      <c r="F64" s="16"/>
    </row>
    <row r="65" spans="1:6" x14ac:dyDescent="0.35">
      <c r="A65" s="14"/>
      <c r="B65" s="15"/>
      <c r="C65" s="15"/>
      <c r="D65" s="15"/>
      <c r="E65" s="15"/>
      <c r="F65" s="16"/>
    </row>
    <row r="66" spans="1:6" x14ac:dyDescent="0.35">
      <c r="A66" s="14"/>
      <c r="B66" s="15"/>
      <c r="C66" s="15"/>
      <c r="D66" s="15"/>
      <c r="E66" s="15"/>
      <c r="F66" s="16"/>
    </row>
    <row r="67" spans="1:6" x14ac:dyDescent="0.35">
      <c r="A67" s="14"/>
      <c r="B67" s="15"/>
      <c r="C67" s="15"/>
      <c r="D67" s="15"/>
      <c r="E67" s="15"/>
      <c r="F67" s="16"/>
    </row>
    <row r="68" spans="1:6" x14ac:dyDescent="0.35">
      <c r="A68" s="14"/>
      <c r="B68" s="15"/>
      <c r="C68" s="15"/>
      <c r="D68" s="15"/>
      <c r="E68" s="15"/>
      <c r="F68" s="16"/>
    </row>
    <row r="69" spans="1:6" x14ac:dyDescent="0.35">
      <c r="A69" s="14"/>
      <c r="B69" s="15"/>
      <c r="C69" s="15"/>
      <c r="D69" s="15"/>
      <c r="E69" s="15"/>
      <c r="F69" s="16"/>
    </row>
    <row r="70" spans="1:6" x14ac:dyDescent="0.35">
      <c r="A70" s="14"/>
      <c r="B70" s="15"/>
      <c r="C70" s="15"/>
      <c r="D70" s="15"/>
      <c r="E70" s="15"/>
      <c r="F70" s="16"/>
    </row>
    <row r="71" spans="1:6" x14ac:dyDescent="0.35">
      <c r="A71" s="14"/>
      <c r="B71" s="15"/>
      <c r="C71" s="15"/>
      <c r="D71" s="15"/>
      <c r="E71" s="15"/>
      <c r="F71" s="16"/>
    </row>
    <row r="72" spans="1:6" x14ac:dyDescent="0.35">
      <c r="A72" s="14"/>
      <c r="B72" s="15"/>
      <c r="C72" s="15"/>
      <c r="D72" s="15"/>
      <c r="E72" s="15"/>
      <c r="F72" s="16"/>
    </row>
    <row r="73" spans="1:6" x14ac:dyDescent="0.35">
      <c r="A73" s="14"/>
      <c r="B73" s="15"/>
      <c r="C73" s="15"/>
      <c r="D73" s="15"/>
      <c r="E73" s="15"/>
      <c r="F73" s="16"/>
    </row>
    <row r="74" spans="1:6" x14ac:dyDescent="0.35">
      <c r="A74" s="14"/>
      <c r="B74" s="15"/>
      <c r="C74" s="15"/>
      <c r="D74" s="15"/>
      <c r="E74" s="15"/>
      <c r="F74" s="16"/>
    </row>
    <row r="75" spans="1:6" x14ac:dyDescent="0.35">
      <c r="A75" s="14"/>
      <c r="B75" s="15"/>
      <c r="C75" s="15"/>
      <c r="D75" s="15"/>
      <c r="E75" s="15"/>
      <c r="F75" s="16"/>
    </row>
    <row r="76" spans="1:6" x14ac:dyDescent="0.35">
      <c r="A76" s="14"/>
      <c r="B76" s="15"/>
      <c r="C76" s="15"/>
      <c r="D76" s="15"/>
      <c r="E76" s="15"/>
      <c r="F76" s="16"/>
    </row>
    <row r="77" spans="1:6" x14ac:dyDescent="0.35">
      <c r="A77" s="14"/>
      <c r="B77" s="15"/>
      <c r="C77" s="15"/>
      <c r="D77" s="15"/>
      <c r="E77" s="15"/>
      <c r="F77" s="16"/>
    </row>
    <row r="78" spans="1:6" x14ac:dyDescent="0.35">
      <c r="A78" s="14"/>
      <c r="B78" s="15"/>
      <c r="C78" s="15"/>
      <c r="D78" s="15"/>
      <c r="E78" s="15"/>
      <c r="F78" s="16"/>
    </row>
    <row r="79" spans="1:6" x14ac:dyDescent="0.35">
      <c r="A79" s="14"/>
      <c r="B79" s="15"/>
      <c r="C79" s="15"/>
      <c r="D79" s="15"/>
      <c r="E79" s="15"/>
      <c r="F79" s="16"/>
    </row>
    <row r="80" spans="1:6" x14ac:dyDescent="0.35">
      <c r="A80" s="14"/>
      <c r="B80" s="15"/>
      <c r="C80" s="15"/>
      <c r="D80" s="15"/>
      <c r="E80" s="15"/>
      <c r="F80" s="16"/>
    </row>
    <row r="81" spans="1:6" x14ac:dyDescent="0.35">
      <c r="A81" s="14"/>
      <c r="B81" s="15"/>
      <c r="C81" s="15"/>
      <c r="D81" s="15"/>
      <c r="E81" s="15"/>
      <c r="F81" s="16"/>
    </row>
    <row r="82" spans="1:6" x14ac:dyDescent="0.35">
      <c r="A82" s="14"/>
      <c r="B82" s="15"/>
      <c r="C82" s="15"/>
      <c r="D82" s="15"/>
      <c r="E82" s="15"/>
      <c r="F82" s="16"/>
    </row>
    <row r="83" spans="1:6" x14ac:dyDescent="0.35">
      <c r="A83" s="14"/>
      <c r="B83" s="15"/>
      <c r="C83" s="15"/>
      <c r="D83" s="15"/>
      <c r="E83" s="15"/>
      <c r="F83" s="16"/>
    </row>
    <row r="84" spans="1:6" x14ac:dyDescent="0.35">
      <c r="A84" s="14"/>
      <c r="B84" s="15"/>
      <c r="C84" s="15"/>
      <c r="D84" s="15"/>
      <c r="E84" s="15"/>
      <c r="F84" s="16"/>
    </row>
    <row r="85" spans="1:6" x14ac:dyDescent="0.35">
      <c r="A85" s="14"/>
      <c r="B85" s="15"/>
      <c r="C85" s="15"/>
      <c r="D85" s="15"/>
      <c r="E85" s="15"/>
      <c r="F85" s="16"/>
    </row>
    <row r="86" spans="1:6" x14ac:dyDescent="0.35">
      <c r="A86" s="14"/>
      <c r="B86" s="15"/>
      <c r="C86" s="15"/>
      <c r="D86" s="15"/>
      <c r="E86" s="15"/>
      <c r="F86" s="16"/>
    </row>
    <row r="87" spans="1:6" x14ac:dyDescent="0.35">
      <c r="A87" s="14"/>
      <c r="B87" s="15"/>
      <c r="C87" s="15"/>
      <c r="D87" s="15"/>
      <c r="E87" s="15"/>
      <c r="F87" s="16"/>
    </row>
    <row r="88" spans="1:6" x14ac:dyDescent="0.35">
      <c r="A88" s="14"/>
      <c r="B88" s="15"/>
      <c r="C88" s="15"/>
      <c r="D88" s="15"/>
      <c r="E88" s="15"/>
      <c r="F88" s="16"/>
    </row>
    <row r="89" spans="1:6" x14ac:dyDescent="0.35">
      <c r="A89" s="14"/>
      <c r="B89" s="15"/>
      <c r="C89" s="15"/>
      <c r="D89" s="15"/>
      <c r="E89" s="15"/>
      <c r="F89" s="16"/>
    </row>
    <row r="90" spans="1:6" x14ac:dyDescent="0.35">
      <c r="A90" s="14"/>
      <c r="B90" s="15"/>
      <c r="C90" s="15"/>
      <c r="D90" s="15"/>
      <c r="E90" s="15"/>
      <c r="F90" s="16"/>
    </row>
    <row r="91" spans="1:6" x14ac:dyDescent="0.35">
      <c r="A91" s="14"/>
      <c r="B91" s="15"/>
      <c r="C91" s="15"/>
      <c r="D91" s="15"/>
      <c r="E91" s="15"/>
      <c r="F91" s="16"/>
    </row>
    <row r="92" spans="1:6" x14ac:dyDescent="0.35">
      <c r="A92" s="14"/>
      <c r="B92" s="15"/>
      <c r="C92" s="15"/>
      <c r="D92" s="15"/>
      <c r="E92" s="15"/>
      <c r="F92" s="16"/>
    </row>
    <row r="93" spans="1:6" x14ac:dyDescent="0.35">
      <c r="A93" s="14"/>
      <c r="B93" s="15"/>
      <c r="C93" s="15"/>
      <c r="D93" s="15"/>
      <c r="E93" s="15"/>
      <c r="F93" s="16"/>
    </row>
    <row r="94" spans="1:6" x14ac:dyDescent="0.35">
      <c r="A94" s="14"/>
      <c r="B94" s="15"/>
      <c r="C94" s="15"/>
      <c r="D94" s="15"/>
      <c r="E94" s="15"/>
      <c r="F94" s="16"/>
    </row>
    <row r="95" spans="1:6" x14ac:dyDescent="0.35">
      <c r="A95" s="14"/>
      <c r="B95" s="15"/>
      <c r="C95" s="15"/>
      <c r="D95" s="15"/>
      <c r="E95" s="15"/>
      <c r="F95" s="16"/>
    </row>
    <row r="96" spans="1:6" x14ac:dyDescent="0.35">
      <c r="A96" s="14"/>
      <c r="B96" s="15"/>
      <c r="C96" s="15"/>
      <c r="D96" s="15"/>
      <c r="E96" s="15"/>
      <c r="F96" s="16"/>
    </row>
    <row r="97" spans="1:6" x14ac:dyDescent="0.35">
      <c r="A97" s="14"/>
      <c r="B97" s="15"/>
      <c r="C97" s="15"/>
      <c r="D97" s="15"/>
      <c r="E97" s="15"/>
      <c r="F97" s="16"/>
    </row>
    <row r="98" spans="1:6" x14ac:dyDescent="0.35">
      <c r="A98" s="14"/>
      <c r="B98" s="15"/>
      <c r="C98" s="15"/>
      <c r="D98" s="15"/>
      <c r="E98" s="15"/>
      <c r="F98" s="16"/>
    </row>
    <row r="99" spans="1:6" x14ac:dyDescent="0.35">
      <c r="A99" s="14"/>
      <c r="B99" s="15"/>
      <c r="C99" s="15"/>
      <c r="D99" s="15"/>
      <c r="E99" s="15"/>
      <c r="F99" s="16"/>
    </row>
    <row r="100" spans="1:6" x14ac:dyDescent="0.35">
      <c r="A100" s="14"/>
      <c r="B100" s="15"/>
      <c r="C100" s="15"/>
      <c r="D100" s="15"/>
      <c r="E100" s="15"/>
      <c r="F100" s="16"/>
    </row>
    <row r="101" spans="1:6" x14ac:dyDescent="0.35">
      <c r="A101" s="14"/>
      <c r="B101" s="15"/>
      <c r="C101" s="15"/>
      <c r="D101" s="15"/>
      <c r="E101" s="15"/>
      <c r="F101" s="16"/>
    </row>
    <row r="102" spans="1:6" x14ac:dyDescent="0.35">
      <c r="A102" s="14"/>
      <c r="B102" s="15"/>
      <c r="C102" s="15"/>
      <c r="D102" s="15"/>
      <c r="E102" s="15"/>
      <c r="F102" s="16"/>
    </row>
    <row r="103" spans="1:6" x14ac:dyDescent="0.35">
      <c r="A103" s="14"/>
      <c r="B103" s="15"/>
      <c r="C103" s="15"/>
      <c r="D103" s="15"/>
      <c r="E103" s="15"/>
      <c r="F103" s="16"/>
    </row>
    <row r="104" spans="1:6" x14ac:dyDescent="0.35">
      <c r="A104" s="14"/>
      <c r="B104" s="15"/>
      <c r="C104" s="15"/>
      <c r="D104" s="15"/>
      <c r="E104" s="15"/>
      <c r="F104" s="16"/>
    </row>
    <row r="105" spans="1:6" x14ac:dyDescent="0.35">
      <c r="A105" s="14"/>
      <c r="B105" s="15"/>
      <c r="C105" s="15"/>
      <c r="D105" s="15"/>
      <c r="E105" s="15"/>
      <c r="F105" s="16"/>
    </row>
    <row r="106" spans="1:6" x14ac:dyDescent="0.35">
      <c r="A106" s="14"/>
      <c r="B106" s="15"/>
      <c r="C106" s="15"/>
      <c r="D106" s="15"/>
      <c r="E106" s="15"/>
      <c r="F106" s="16"/>
    </row>
    <row r="107" spans="1:6" x14ac:dyDescent="0.35">
      <c r="A107" s="14"/>
      <c r="B107" s="15"/>
      <c r="C107" s="15"/>
      <c r="D107" s="15"/>
      <c r="E107" s="15"/>
      <c r="F107" s="16"/>
    </row>
    <row r="108" spans="1:6" x14ac:dyDescent="0.35">
      <c r="A108" s="14"/>
      <c r="B108" s="15"/>
      <c r="C108" s="15"/>
      <c r="D108" s="15"/>
      <c r="E108" s="15"/>
      <c r="F108" s="16"/>
    </row>
    <row r="109" spans="1:6" x14ac:dyDescent="0.35">
      <c r="A109" s="14"/>
      <c r="B109" s="15"/>
      <c r="C109" s="15"/>
      <c r="D109" s="15"/>
      <c r="E109" s="15"/>
      <c r="F109" s="16"/>
    </row>
    <row r="110" spans="1:6" x14ac:dyDescent="0.35">
      <c r="A110" s="14"/>
      <c r="B110" s="15"/>
      <c r="C110" s="15"/>
      <c r="D110" s="15"/>
      <c r="E110" s="15"/>
      <c r="F110" s="16"/>
    </row>
    <row r="111" spans="1:6" x14ac:dyDescent="0.35">
      <c r="A111" s="14"/>
      <c r="B111" s="15"/>
      <c r="C111" s="15"/>
      <c r="D111" s="15"/>
      <c r="E111" s="15"/>
      <c r="F111" s="16"/>
    </row>
    <row r="112" spans="1:6" x14ac:dyDescent="0.35">
      <c r="A112" s="14"/>
      <c r="B112" s="15"/>
      <c r="C112" s="15"/>
      <c r="D112" s="15"/>
      <c r="E112" s="15"/>
      <c r="F112" s="16"/>
    </row>
    <row r="113" spans="1:6" x14ac:dyDescent="0.35">
      <c r="A113" s="14"/>
      <c r="B113" s="15"/>
      <c r="C113" s="15"/>
      <c r="D113" s="15"/>
      <c r="E113" s="15"/>
      <c r="F113" s="16"/>
    </row>
    <row r="114" spans="1:6" x14ac:dyDescent="0.35">
      <c r="A114" s="14"/>
      <c r="B114" s="15"/>
      <c r="C114" s="15"/>
      <c r="D114" s="15"/>
      <c r="E114" s="15"/>
      <c r="F114" s="16"/>
    </row>
    <row r="115" spans="1:6" x14ac:dyDescent="0.35">
      <c r="A115" s="14"/>
      <c r="B115" s="15"/>
      <c r="C115" s="15"/>
      <c r="D115" s="15"/>
      <c r="E115" s="15"/>
      <c r="F115" s="16"/>
    </row>
    <row r="116" spans="1:6" x14ac:dyDescent="0.35">
      <c r="A116" s="14"/>
      <c r="B116" s="15"/>
      <c r="C116" s="15"/>
      <c r="D116" s="15"/>
      <c r="E116" s="15"/>
      <c r="F116" s="16"/>
    </row>
    <row r="117" spans="1:6" x14ac:dyDescent="0.35">
      <c r="A117" s="14"/>
      <c r="B117" s="15"/>
      <c r="C117" s="15"/>
      <c r="D117" s="15"/>
      <c r="E117" s="15"/>
      <c r="F117" s="16"/>
    </row>
    <row r="118" spans="1:6" x14ac:dyDescent="0.35">
      <c r="A118" s="14"/>
      <c r="B118" s="15"/>
      <c r="C118" s="15"/>
      <c r="D118" s="15"/>
      <c r="E118" s="15"/>
      <c r="F118" s="16"/>
    </row>
    <row r="119" spans="1:6" x14ac:dyDescent="0.35">
      <c r="A119" s="14"/>
      <c r="B119" s="15"/>
      <c r="C119" s="15"/>
      <c r="D119" s="15"/>
      <c r="E119" s="15"/>
      <c r="F119" s="16"/>
    </row>
    <row r="120" spans="1:6" x14ac:dyDescent="0.35">
      <c r="A120" s="14"/>
      <c r="B120" s="15"/>
      <c r="C120" s="15"/>
      <c r="D120" s="15"/>
      <c r="E120" s="15"/>
      <c r="F120" s="16"/>
    </row>
    <row r="121" spans="1:6" x14ac:dyDescent="0.35">
      <c r="A121" s="14"/>
      <c r="B121" s="15"/>
      <c r="C121" s="15"/>
      <c r="D121" s="15"/>
      <c r="E121" s="15"/>
      <c r="F121" s="16"/>
    </row>
    <row r="122" spans="1:6" x14ac:dyDescent="0.35">
      <c r="A122" s="14"/>
      <c r="B122" s="15"/>
      <c r="C122" s="15"/>
      <c r="D122" s="15"/>
      <c r="E122" s="15"/>
      <c r="F122" s="16"/>
    </row>
    <row r="123" spans="1:6" x14ac:dyDescent="0.35">
      <c r="A123" s="14"/>
      <c r="B123" s="15"/>
      <c r="C123" s="15"/>
      <c r="D123" s="15"/>
      <c r="E123" s="15"/>
      <c r="F123" s="16"/>
    </row>
    <row r="124" spans="1:6" x14ac:dyDescent="0.35">
      <c r="A124" s="14"/>
      <c r="B124" s="15"/>
      <c r="C124" s="15"/>
      <c r="D124" s="15"/>
      <c r="E124" s="15"/>
      <c r="F124" s="16"/>
    </row>
    <row r="125" spans="1:6" x14ac:dyDescent="0.35">
      <c r="A125" s="14"/>
      <c r="B125" s="15"/>
      <c r="C125" s="15"/>
      <c r="D125" s="15"/>
      <c r="E125" s="15"/>
      <c r="F125" s="16"/>
    </row>
    <row r="126" spans="1:6" x14ac:dyDescent="0.35">
      <c r="A126" s="14"/>
      <c r="B126" s="15"/>
      <c r="C126" s="15"/>
      <c r="D126" s="15"/>
      <c r="E126" s="15"/>
      <c r="F126" s="16"/>
    </row>
    <row r="127" spans="1:6" x14ac:dyDescent="0.35">
      <c r="A127" s="14"/>
      <c r="B127" s="15"/>
      <c r="C127" s="15"/>
      <c r="D127" s="15"/>
      <c r="E127" s="15"/>
      <c r="F127" s="16"/>
    </row>
    <row r="128" spans="1:6" x14ac:dyDescent="0.35">
      <c r="A128" s="14"/>
      <c r="B128" s="15"/>
      <c r="C128" s="15"/>
      <c r="D128" s="15"/>
      <c r="E128" s="15"/>
      <c r="F128" s="16"/>
    </row>
    <row r="129" spans="1:6" x14ac:dyDescent="0.35">
      <c r="A129" s="14"/>
      <c r="B129" s="15"/>
      <c r="C129" s="15"/>
      <c r="D129" s="15"/>
      <c r="E129" s="15"/>
      <c r="F129" s="16"/>
    </row>
    <row r="130" spans="1:6" x14ac:dyDescent="0.35">
      <c r="A130" s="14"/>
      <c r="B130" s="15"/>
      <c r="C130" s="15"/>
      <c r="D130" s="15"/>
      <c r="E130" s="15"/>
      <c r="F130" s="16"/>
    </row>
    <row r="131" spans="1:6" x14ac:dyDescent="0.35">
      <c r="A131" s="14"/>
      <c r="B131" s="15"/>
      <c r="C131" s="15"/>
      <c r="D131" s="15"/>
      <c r="E131" s="15"/>
      <c r="F131" s="16"/>
    </row>
    <row r="132" spans="1:6" x14ac:dyDescent="0.35">
      <c r="A132" s="14"/>
      <c r="B132" s="15"/>
      <c r="C132" s="15"/>
      <c r="D132" s="15"/>
      <c r="E132" s="15"/>
      <c r="F132" s="16"/>
    </row>
    <row r="133" spans="1:6" x14ac:dyDescent="0.35">
      <c r="A133" s="14"/>
      <c r="B133" s="15"/>
      <c r="C133" s="15"/>
      <c r="D133" s="15"/>
      <c r="E133" s="15"/>
      <c r="F133" s="16"/>
    </row>
    <row r="134" spans="1:6" x14ac:dyDescent="0.35">
      <c r="A134" s="14"/>
      <c r="B134" s="15"/>
      <c r="C134" s="15"/>
      <c r="D134" s="15"/>
      <c r="E134" s="15"/>
      <c r="F134" s="16"/>
    </row>
    <row r="135" spans="1:6" x14ac:dyDescent="0.35">
      <c r="A135" s="14"/>
      <c r="B135" s="15"/>
      <c r="C135" s="15"/>
      <c r="D135" s="15"/>
      <c r="E135" s="15"/>
      <c r="F135" s="16"/>
    </row>
    <row r="136" spans="1:6" x14ac:dyDescent="0.35">
      <c r="A136" s="14"/>
      <c r="B136" s="15"/>
      <c r="C136" s="15"/>
      <c r="D136" s="15"/>
      <c r="E136" s="15"/>
      <c r="F136" s="16"/>
    </row>
    <row r="137" spans="1:6" x14ac:dyDescent="0.35">
      <c r="A137" s="14"/>
      <c r="B137" s="15"/>
      <c r="C137" s="15"/>
      <c r="D137" s="15"/>
      <c r="E137" s="15"/>
      <c r="F137" s="16"/>
    </row>
    <row r="138" spans="1:6" x14ac:dyDescent="0.35">
      <c r="A138" s="14"/>
      <c r="B138" s="15"/>
      <c r="C138" s="15"/>
      <c r="D138" s="15"/>
      <c r="E138" s="15"/>
      <c r="F138" s="16"/>
    </row>
    <row r="139" spans="1:6" x14ac:dyDescent="0.35">
      <c r="A139" s="14"/>
      <c r="B139" s="15"/>
      <c r="C139" s="15"/>
      <c r="D139" s="15"/>
      <c r="E139" s="15"/>
      <c r="F139" s="16"/>
    </row>
    <row r="140" spans="1:6" x14ac:dyDescent="0.35">
      <c r="A140" s="14"/>
      <c r="B140" s="15"/>
      <c r="C140" s="15"/>
      <c r="D140" s="15"/>
      <c r="E140" s="15"/>
      <c r="F140" s="16"/>
    </row>
    <row r="141" spans="1:6" x14ac:dyDescent="0.35">
      <c r="A141" s="14"/>
      <c r="B141" s="15"/>
      <c r="C141" s="15"/>
      <c r="D141" s="15"/>
      <c r="E141" s="15"/>
      <c r="F141" s="16"/>
    </row>
    <row r="142" spans="1:6" x14ac:dyDescent="0.35">
      <c r="A142" s="14"/>
      <c r="B142" s="15"/>
      <c r="C142" s="15"/>
      <c r="D142" s="15"/>
      <c r="E142" s="15"/>
      <c r="F142" s="16"/>
    </row>
    <row r="143" spans="1:6" x14ac:dyDescent="0.35">
      <c r="A143" s="14"/>
      <c r="B143" s="15"/>
      <c r="C143" s="15"/>
      <c r="D143" s="15"/>
      <c r="E143" s="15"/>
      <c r="F143" s="16"/>
    </row>
    <row r="144" spans="1:6" x14ac:dyDescent="0.35">
      <c r="A144" s="14"/>
      <c r="B144" s="15"/>
      <c r="C144" s="15"/>
      <c r="D144" s="15"/>
      <c r="E144" s="15"/>
      <c r="F144" s="16"/>
    </row>
    <row r="145" spans="1:6" x14ac:dyDescent="0.35">
      <c r="A145" s="14"/>
      <c r="B145" s="15"/>
      <c r="C145" s="15"/>
      <c r="D145" s="15"/>
      <c r="E145" s="15"/>
      <c r="F145" s="16"/>
    </row>
    <row r="146" spans="1:6" x14ac:dyDescent="0.35">
      <c r="A146" s="14"/>
      <c r="B146" s="15"/>
      <c r="C146" s="15"/>
      <c r="D146" s="15"/>
      <c r="E146" s="15"/>
      <c r="F146" s="16"/>
    </row>
    <row r="147" spans="1:6" x14ac:dyDescent="0.35">
      <c r="A147" s="14"/>
      <c r="B147" s="15"/>
      <c r="C147" s="15"/>
      <c r="D147" s="15"/>
      <c r="E147" s="15"/>
      <c r="F147" s="16"/>
    </row>
    <row r="148" spans="1:6" x14ac:dyDescent="0.35">
      <c r="A148" s="14"/>
      <c r="B148" s="15"/>
      <c r="C148" s="15"/>
      <c r="D148" s="15"/>
      <c r="E148" s="15"/>
      <c r="F148" s="16"/>
    </row>
    <row r="149" spans="1:6" x14ac:dyDescent="0.35">
      <c r="A149" s="14"/>
      <c r="B149" s="15"/>
      <c r="C149" s="15"/>
      <c r="D149" s="15"/>
      <c r="E149" s="15"/>
      <c r="F149" s="16"/>
    </row>
    <row r="150" spans="1:6" x14ac:dyDescent="0.35">
      <c r="A150" s="14"/>
      <c r="B150" s="15"/>
      <c r="C150" s="15"/>
      <c r="D150" s="15"/>
      <c r="E150" s="15"/>
      <c r="F150" s="16"/>
    </row>
    <row r="151" spans="1:6" x14ac:dyDescent="0.35">
      <c r="A151" s="14"/>
      <c r="B151" s="15"/>
      <c r="C151" s="15"/>
      <c r="D151" s="15"/>
      <c r="E151" s="15"/>
      <c r="F151" s="16"/>
    </row>
    <row r="152" spans="1:6" x14ac:dyDescent="0.35">
      <c r="A152" s="14"/>
      <c r="B152" s="15"/>
      <c r="C152" s="15"/>
      <c r="D152" s="15"/>
      <c r="E152" s="15"/>
      <c r="F152" s="16"/>
    </row>
    <row r="153" spans="1:6" x14ac:dyDescent="0.35">
      <c r="A153" s="14"/>
      <c r="B153" s="15"/>
      <c r="C153" s="15"/>
      <c r="D153" s="15"/>
      <c r="E153" s="15"/>
      <c r="F153" s="16"/>
    </row>
    <row r="154" spans="1:6" x14ac:dyDescent="0.35">
      <c r="A154" s="14"/>
      <c r="B154" s="15"/>
      <c r="C154" s="15"/>
      <c r="D154" s="15"/>
      <c r="E154" s="15"/>
      <c r="F154" s="16"/>
    </row>
    <row r="155" spans="1:6" x14ac:dyDescent="0.35">
      <c r="A155" s="14"/>
      <c r="B155" s="15"/>
      <c r="C155" s="15"/>
      <c r="D155" s="15"/>
      <c r="E155" s="15"/>
      <c r="F155" s="16"/>
    </row>
    <row r="156" spans="1:6" x14ac:dyDescent="0.35">
      <c r="A156" s="14"/>
      <c r="B156" s="15"/>
      <c r="C156" s="15"/>
      <c r="D156" s="15"/>
      <c r="E156" s="15"/>
      <c r="F156" s="16"/>
    </row>
    <row r="157" spans="1:6" x14ac:dyDescent="0.35">
      <c r="A157" s="14"/>
      <c r="B157" s="15"/>
      <c r="C157" s="15"/>
      <c r="D157" s="15"/>
      <c r="E157" s="15"/>
      <c r="F157" s="16"/>
    </row>
    <row r="158" spans="1:6" x14ac:dyDescent="0.35">
      <c r="A158" s="14"/>
      <c r="B158" s="15"/>
      <c r="C158" s="15"/>
      <c r="D158" s="15"/>
      <c r="E158" s="15"/>
      <c r="F158" s="16"/>
    </row>
    <row r="159" spans="1:6" x14ac:dyDescent="0.35">
      <c r="A159" s="14"/>
      <c r="B159" s="15"/>
      <c r="C159" s="15"/>
      <c r="D159" s="15"/>
      <c r="E159" s="15"/>
      <c r="F159" s="16"/>
    </row>
    <row r="160" spans="1:6" x14ac:dyDescent="0.35">
      <c r="A160" s="14"/>
      <c r="B160" s="15"/>
      <c r="C160" s="15"/>
      <c r="D160" s="15"/>
      <c r="E160" s="15"/>
      <c r="F160" s="16"/>
    </row>
    <row r="161" spans="1:6" x14ac:dyDescent="0.35">
      <c r="A161" s="14"/>
      <c r="B161" s="15"/>
      <c r="C161" s="15"/>
      <c r="D161" s="15"/>
      <c r="E161" s="15"/>
      <c r="F161" s="16"/>
    </row>
    <row r="162" spans="1:6" x14ac:dyDescent="0.35">
      <c r="A162" s="14"/>
      <c r="B162" s="15"/>
      <c r="C162" s="15"/>
      <c r="D162" s="15"/>
      <c r="E162" s="15"/>
      <c r="F162" s="16"/>
    </row>
    <row r="163" spans="1:6" x14ac:dyDescent="0.35">
      <c r="A163" s="14"/>
      <c r="B163" s="15"/>
      <c r="C163" s="15"/>
      <c r="D163" s="15"/>
      <c r="E163" s="15"/>
      <c r="F163" s="16"/>
    </row>
    <row r="164" spans="1:6" x14ac:dyDescent="0.35">
      <c r="A164" s="14"/>
      <c r="B164" s="15"/>
      <c r="C164" s="15"/>
      <c r="D164" s="15"/>
      <c r="E164" s="15"/>
      <c r="F164" s="16"/>
    </row>
    <row r="165" spans="1:6" x14ac:dyDescent="0.35">
      <c r="A165" s="14"/>
      <c r="B165" s="15"/>
      <c r="C165" s="15"/>
      <c r="D165" s="15"/>
      <c r="E165" s="15"/>
      <c r="F165" s="16"/>
    </row>
    <row r="166" spans="1:6" x14ac:dyDescent="0.35">
      <c r="A166" s="14"/>
      <c r="B166" s="15"/>
      <c r="C166" s="15"/>
      <c r="D166" s="15"/>
      <c r="E166" s="15"/>
      <c r="F166" s="16"/>
    </row>
    <row r="167" spans="1:6" x14ac:dyDescent="0.35">
      <c r="A167" s="14"/>
      <c r="B167" s="15"/>
      <c r="C167" s="15"/>
      <c r="D167" s="15"/>
      <c r="E167" s="15"/>
      <c r="F167" s="16"/>
    </row>
    <row r="168" spans="1:6" x14ac:dyDescent="0.35">
      <c r="A168" s="14"/>
      <c r="B168" s="15"/>
      <c r="C168" s="15"/>
      <c r="D168" s="15"/>
      <c r="E168" s="15"/>
      <c r="F168" s="16"/>
    </row>
    <row r="169" spans="1:6" x14ac:dyDescent="0.35">
      <c r="A169" s="14"/>
      <c r="B169" s="15"/>
      <c r="C169" s="15"/>
      <c r="D169" s="15"/>
      <c r="E169" s="15"/>
      <c r="F169" s="16"/>
    </row>
    <row r="170" spans="1:6" x14ac:dyDescent="0.35">
      <c r="A170" s="14"/>
      <c r="B170" s="15"/>
      <c r="C170" s="15"/>
      <c r="D170" s="15"/>
      <c r="E170" s="15"/>
      <c r="F170" s="16"/>
    </row>
    <row r="171" spans="1:6" x14ac:dyDescent="0.35">
      <c r="A171" s="14"/>
      <c r="B171" s="15"/>
      <c r="C171" s="15"/>
      <c r="D171" s="15"/>
      <c r="E171" s="15"/>
      <c r="F171" s="16"/>
    </row>
    <row r="172" spans="1:6" x14ac:dyDescent="0.35">
      <c r="A172" s="14"/>
      <c r="B172" s="15"/>
      <c r="C172" s="15"/>
      <c r="D172" s="15"/>
      <c r="E172" s="15"/>
      <c r="F172" s="16"/>
    </row>
    <row r="173" spans="1:6" x14ac:dyDescent="0.35">
      <c r="A173" s="14"/>
      <c r="B173" s="15"/>
      <c r="C173" s="15"/>
      <c r="D173" s="15"/>
      <c r="E173" s="15"/>
      <c r="F173" s="16"/>
    </row>
    <row r="174" spans="1:6" x14ac:dyDescent="0.35">
      <c r="A174" s="14"/>
      <c r="B174" s="15"/>
      <c r="C174" s="15"/>
      <c r="D174" s="15"/>
      <c r="E174" s="15"/>
      <c r="F174" s="16"/>
    </row>
    <row r="175" spans="1:6" x14ac:dyDescent="0.35">
      <c r="A175" s="14"/>
      <c r="B175" s="15"/>
      <c r="C175" s="15"/>
      <c r="D175" s="15"/>
      <c r="E175" s="15"/>
      <c r="F175" s="16"/>
    </row>
    <row r="176" spans="1:6" x14ac:dyDescent="0.35">
      <c r="A176" s="14"/>
      <c r="B176" s="15"/>
      <c r="C176" s="15"/>
      <c r="D176" s="15"/>
      <c r="E176" s="15"/>
      <c r="F176" s="16"/>
    </row>
    <row r="177" spans="1:6" x14ac:dyDescent="0.35">
      <c r="A177" s="14"/>
      <c r="B177" s="15"/>
      <c r="C177" s="15"/>
      <c r="D177" s="15"/>
      <c r="E177" s="15"/>
      <c r="F177" s="16"/>
    </row>
    <row r="178" spans="1:6" x14ac:dyDescent="0.35">
      <c r="A178" s="14"/>
      <c r="B178" s="15"/>
      <c r="C178" s="15"/>
      <c r="D178" s="15"/>
      <c r="E178" s="15"/>
      <c r="F178" s="16"/>
    </row>
    <row r="179" spans="1:6" x14ac:dyDescent="0.35">
      <c r="A179" s="14"/>
      <c r="B179" s="15"/>
      <c r="C179" s="15"/>
      <c r="D179" s="15"/>
      <c r="E179" s="15"/>
      <c r="F179" s="16"/>
    </row>
    <row r="180" spans="1:6" x14ac:dyDescent="0.35">
      <c r="A180" s="14"/>
      <c r="B180" s="15"/>
      <c r="C180" s="15"/>
      <c r="D180" s="15"/>
      <c r="E180" s="15"/>
      <c r="F180" s="16"/>
    </row>
    <row r="181" spans="1:6" x14ac:dyDescent="0.35">
      <c r="A181" s="14"/>
      <c r="B181" s="15"/>
      <c r="C181" s="15"/>
      <c r="D181" s="15"/>
      <c r="E181" s="15"/>
      <c r="F181" s="16"/>
    </row>
    <row r="182" spans="1:6" x14ac:dyDescent="0.35">
      <c r="A182" s="14"/>
      <c r="B182" s="15"/>
      <c r="C182" s="15"/>
      <c r="D182" s="15"/>
      <c r="E182" s="15"/>
      <c r="F182" s="16"/>
    </row>
    <row r="183" spans="1:6" x14ac:dyDescent="0.35">
      <c r="A183" s="14"/>
      <c r="B183" s="15"/>
      <c r="C183" s="15"/>
      <c r="D183" s="15"/>
      <c r="E183" s="15"/>
      <c r="F183" s="16"/>
    </row>
    <row r="184" spans="1:6" x14ac:dyDescent="0.35">
      <c r="A184" s="14"/>
      <c r="B184" s="15"/>
      <c r="C184" s="15"/>
      <c r="D184" s="15"/>
      <c r="E184" s="15"/>
      <c r="F184" s="16"/>
    </row>
    <row r="185" spans="1:6" x14ac:dyDescent="0.35">
      <c r="A185" s="14"/>
      <c r="B185" s="15"/>
      <c r="C185" s="15"/>
      <c r="D185" s="15"/>
      <c r="E185" s="15"/>
      <c r="F185" s="16"/>
    </row>
    <row r="186" spans="1:6" x14ac:dyDescent="0.35">
      <c r="A186" s="14"/>
      <c r="B186" s="15"/>
      <c r="C186" s="15"/>
      <c r="D186" s="15"/>
      <c r="E186" s="15"/>
      <c r="F186" s="16"/>
    </row>
    <row r="187" spans="1:6" x14ac:dyDescent="0.35">
      <c r="A187" s="14"/>
      <c r="B187" s="15"/>
      <c r="C187" s="15"/>
      <c r="D187" s="15"/>
      <c r="E187" s="15"/>
      <c r="F187" s="16"/>
    </row>
    <row r="188" spans="1:6" x14ac:dyDescent="0.35">
      <c r="A188" s="14"/>
      <c r="B188" s="15"/>
      <c r="C188" s="15"/>
      <c r="D188" s="15"/>
      <c r="E188" s="15"/>
      <c r="F188" s="16"/>
    </row>
    <row r="189" spans="1:6" x14ac:dyDescent="0.35">
      <c r="A189" s="14"/>
      <c r="B189" s="15"/>
      <c r="C189" s="15"/>
      <c r="D189" s="15"/>
      <c r="E189" s="15"/>
      <c r="F189" s="16"/>
    </row>
    <row r="190" spans="1:6" x14ac:dyDescent="0.35">
      <c r="A190" s="14"/>
      <c r="B190" s="15"/>
      <c r="C190" s="15"/>
      <c r="D190" s="15"/>
      <c r="E190" s="15"/>
      <c r="F190" s="16"/>
    </row>
    <row r="191" spans="1:6" x14ac:dyDescent="0.35">
      <c r="A191" s="14"/>
      <c r="B191" s="15"/>
      <c r="C191" s="15"/>
      <c r="D191" s="15"/>
      <c r="E191" s="15"/>
      <c r="F191" s="16"/>
    </row>
    <row r="192" spans="1:6" x14ac:dyDescent="0.35">
      <c r="A192" s="14"/>
      <c r="B192" s="15"/>
      <c r="C192" s="15"/>
      <c r="D192" s="15"/>
      <c r="E192" s="15"/>
      <c r="F192" s="16"/>
    </row>
    <row r="193" spans="1:6" x14ac:dyDescent="0.35">
      <c r="A193" s="14"/>
      <c r="B193" s="15"/>
      <c r="C193" s="15"/>
      <c r="D193" s="15"/>
      <c r="E193" s="15"/>
      <c r="F193" s="16"/>
    </row>
    <row r="194" spans="1:6" x14ac:dyDescent="0.35">
      <c r="A194" s="14"/>
      <c r="B194" s="15"/>
      <c r="C194" s="15"/>
      <c r="D194" s="15"/>
      <c r="E194" s="15"/>
      <c r="F194" s="16"/>
    </row>
    <row r="195" spans="1:6" x14ac:dyDescent="0.35">
      <c r="A195" s="14"/>
      <c r="B195" s="15"/>
      <c r="C195" s="15"/>
      <c r="D195" s="15"/>
      <c r="E195" s="15"/>
      <c r="F195" s="16"/>
    </row>
    <row r="196" spans="1:6" x14ac:dyDescent="0.35">
      <c r="A196" s="14"/>
      <c r="B196" s="15"/>
      <c r="C196" s="15"/>
      <c r="D196" s="15"/>
      <c r="E196" s="15"/>
      <c r="F196" s="16"/>
    </row>
    <row r="197" spans="1:6" x14ac:dyDescent="0.35">
      <c r="A197" s="14"/>
      <c r="B197" s="15"/>
      <c r="C197" s="15"/>
      <c r="D197" s="15"/>
      <c r="E197" s="15"/>
      <c r="F197" s="16"/>
    </row>
    <row r="198" spans="1:6" x14ac:dyDescent="0.35">
      <c r="A198" s="14"/>
      <c r="B198" s="15"/>
      <c r="C198" s="15"/>
      <c r="D198" s="15"/>
      <c r="E198" s="15"/>
      <c r="F198" s="16"/>
    </row>
    <row r="199" spans="1:6" x14ac:dyDescent="0.35">
      <c r="A199" s="14"/>
      <c r="B199" s="15"/>
      <c r="C199" s="15"/>
      <c r="D199" s="15"/>
      <c r="E199" s="15"/>
      <c r="F199" s="16"/>
    </row>
    <row r="200" spans="1:6" x14ac:dyDescent="0.35">
      <c r="A200" s="14"/>
      <c r="B200" s="15"/>
      <c r="C200" s="15"/>
      <c r="D200" s="15"/>
      <c r="E200" s="15"/>
      <c r="F200" s="16"/>
    </row>
    <row r="201" spans="1:6" x14ac:dyDescent="0.35">
      <c r="A201" s="14"/>
      <c r="B201" s="15"/>
      <c r="C201" s="15"/>
      <c r="D201" s="15"/>
      <c r="E201" s="15"/>
      <c r="F201" s="16"/>
    </row>
    <row r="202" spans="1:6" x14ac:dyDescent="0.35">
      <c r="A202" s="14"/>
      <c r="B202" s="15"/>
      <c r="C202" s="15"/>
      <c r="D202" s="15"/>
      <c r="E202" s="15"/>
      <c r="F202" s="16"/>
    </row>
    <row r="203" spans="1:6" x14ac:dyDescent="0.35">
      <c r="A203" s="14"/>
      <c r="B203" s="15"/>
      <c r="C203" s="15"/>
      <c r="D203" s="15"/>
      <c r="E203" s="15"/>
      <c r="F203" s="16"/>
    </row>
  </sheetData>
  <sheetProtection sheet="1" objects="1" scenarios="1"/>
  <mergeCells count="2">
    <mergeCell ref="A1:F1"/>
    <mergeCell ref="A2:F2"/>
  </mergeCells>
  <conditionalFormatting sqref="A4:F203">
    <cfRule type="expression" dxfId="1" priority="1">
      <formula>$B4="💰 Ganhei"</formula>
    </cfRule>
    <cfRule type="expression" dxfId="0" priority="2">
      <formula>$B4="🛍️ Gastei"</formula>
    </cfRule>
  </conditionalFormatting>
  <dataValidations count="4">
    <dataValidation type="decimal" allowBlank="1" showInputMessage="1" showErrorMessage="1" errorTitle="Ops! Data estranha" error="Escreva assim: dia/mês/ano. Ex.: 15/03/2026" promptTitle="Quando foi? 😊" prompt="Escreva a data. Ex.: 15/03/2026" sqref="A4:A203" xr:uid="{870C6C54-752D-4A4B-A025-8CC062FB2992}">
      <formula1>43831</formula1>
      <formula2>51502</formula2>
    </dataValidation>
    <dataValidation type="list" allowBlank="1" showInputMessage="1" showErrorMessage="1" errorTitle="Ops!" error="Use a setinha e escolha: 💰 Ganhei ou 🛍️ Gastei." promptTitle="Entrou ou saiu?" prompt="Clique na setinha: 💰 Ganhei (dinheiro entrou) ou 🛍️ Gastei (dinheiro saiu)." sqref="B4:B203" xr:uid="{C7684FF1-ACBD-4620-9368-75867B4ADB58}">
      <mc:AlternateContent xmlns:x12ac="http://schemas.microsoft.com/office/spreadsheetml/2011/1/ac" xmlns:mc="http://schemas.openxmlformats.org/markup-compatibility/2006">
        <mc:Choice Requires="x12ac">
          <x12ac:list>"💰 Ganhei,🛍️ Gastei"</x12ac:list>
        </mc:Choice>
        <mc:Fallback>
          <formula1>"💰 Ganhei,🛍️ Gastei"</formula1>
        </mc:Fallback>
      </mc:AlternateContent>
    </dataValidation>
    <dataValidation type="list" allowBlank="1" showInputMessage="1" promptTitle="Pense um pouquinho..." prompt="Você PRECISAVA mesmo ou só QUERIA? Não tem resposta errada: é só para você perceber! 😉" sqref="D4:D203" xr:uid="{3059DB92-0D98-4E02-92B2-3F61A9759B76}">
      <mc:AlternateContent xmlns:x12ac="http://schemas.microsoft.com/office/spreadsheetml/2011/1/ac" xmlns:mc="http://schemas.openxmlformats.org/markup-compatibility/2006">
        <mc:Choice Requires="x12ac">
          <x12ac:list>"✅ Precisava,🤩 Queria"</x12ac:list>
        </mc:Choice>
        <mc:Fallback>
          <formula1>"✅ Precisava,🤩 Queria"</formula1>
        </mc:Fallback>
      </mc:AlternateContent>
    </dataValidation>
    <dataValidation type="decimal" operator="greaterThanOrEqual" allowBlank="1" showInputMessage="1" showErrorMessage="1" errorTitle="Ops!" error="Escreva só números. Ex.: 10 ou 7,50" promptTitle="Quanto?" prompt="Só números! Ex.: 10 ou 7,50" sqref="F4:F203" xr:uid="{3DA6CAB0-5E20-43B6-8394-BB71AEC48147}">
      <formula1>0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Categoria" prompt="Escolha na setinha ou invente a sua na aba &quot;Minhas Listas&quot;!" xr:uid="{36254F82-E71D-4FB8-ABC8-84A9E6E3B97C}">
          <x14:formula1>
            <xm:f>'Minhas Listas'!$E$9:$E$28</xm:f>
          </x14:formula1>
          <xm:sqref>C4:C203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1451-E54B-4735-BD57-157234F92083}">
  <sheetPr>
    <tabColor rgb="FFEC407A"/>
  </sheetPr>
  <dimension ref="A1:J16"/>
  <sheetViews>
    <sheetView showGridLines="0" workbookViewId="0">
      <selection sqref="A1:J1"/>
    </sheetView>
  </sheetViews>
  <sheetFormatPr defaultRowHeight="15.6" x14ac:dyDescent="0.35"/>
  <cols>
    <col min="1" max="1" width="20.77734375" style="1" customWidth="1"/>
    <col min="2" max="2" width="14.77734375" style="1" customWidth="1"/>
    <col min="3" max="10" width="9.33203125" style="1" customWidth="1"/>
    <col min="11" max="16384" width="8.88671875" style="1"/>
  </cols>
  <sheetData>
    <row r="1" spans="1:10" ht="31.95" customHeight="1" x14ac:dyDescent="0.55000000000000004">
      <c r="A1" s="28" t="s">
        <v>62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7.399999999999999" x14ac:dyDescent="0.45">
      <c r="A2" s="5" t="s">
        <v>63</v>
      </c>
      <c r="B2" s="2"/>
      <c r="C2" s="2"/>
      <c r="D2" s="2"/>
      <c r="E2" s="2"/>
      <c r="F2" s="2"/>
      <c r="G2" s="2"/>
      <c r="H2" s="2"/>
      <c r="I2" s="2"/>
      <c r="J2" s="2"/>
    </row>
    <row r="4" spans="1:10" ht="16.2" x14ac:dyDescent="0.4">
      <c r="A4" s="6" t="s">
        <v>64</v>
      </c>
      <c r="B4" s="31" t="s">
        <v>65</v>
      </c>
      <c r="C4" s="30"/>
      <c r="D4" s="30"/>
      <c r="E4" s="30"/>
    </row>
    <row r="5" spans="1:10" ht="16.2" x14ac:dyDescent="0.4">
      <c r="A5" s="6" t="s">
        <v>66</v>
      </c>
      <c r="B5" s="32">
        <v>400</v>
      </c>
    </row>
    <row r="7" spans="1:10" ht="16.2" x14ac:dyDescent="0.4">
      <c r="A7" s="1" t="s">
        <v>67</v>
      </c>
      <c r="B7" s="33">
        <f>'Meu Ano'!F14</f>
        <v>103</v>
      </c>
    </row>
    <row r="8" spans="1:10" ht="16.2" x14ac:dyDescent="0.4">
      <c r="A8" s="1" t="s">
        <v>68</v>
      </c>
      <c r="B8" s="34">
        <f>MAX(0,B5-B7)</f>
        <v>297</v>
      </c>
    </row>
    <row r="10" spans="1:10" ht="16.2" x14ac:dyDescent="0.4">
      <c r="A10" s="35" t="s">
        <v>69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 ht="30" customHeight="1" x14ac:dyDescent="0.7">
      <c r="A11" s="37" t="str">
        <f>IF($B$5=0,"▫",IF($B$7/$B$5&gt;=1/10,"⭐","▫"))</f>
        <v>⭐</v>
      </c>
      <c r="B11" s="37" t="str">
        <f>IF($B$5=0,"▫",IF($B$7/$B$5&gt;=2/10,"⭐","▫"))</f>
        <v>⭐</v>
      </c>
      <c r="C11" s="37" t="str">
        <f>IF($B$5=0,"▫",IF($B$7/$B$5&gt;=3/10,"⭐","▫"))</f>
        <v>▫</v>
      </c>
      <c r="D11" s="37" t="str">
        <f>IF($B$5=0,"▫",IF($B$7/$B$5&gt;=4/10,"⭐","▫"))</f>
        <v>▫</v>
      </c>
      <c r="E11" s="37" t="str">
        <f>IF($B$5=0,"▫",IF($B$7/$B$5&gt;=5/10,"⭐","▫"))</f>
        <v>▫</v>
      </c>
      <c r="F11" s="37" t="str">
        <f>IF($B$5=0,"▫",IF($B$7/$B$5&gt;=6/10,"⭐","▫"))</f>
        <v>▫</v>
      </c>
      <c r="G11" s="37" t="str">
        <f>IF($B$5=0,"▫",IF($B$7/$B$5&gt;=7/10,"⭐","▫"))</f>
        <v>▫</v>
      </c>
      <c r="H11" s="37" t="str">
        <f>IF($B$5=0,"▫",IF($B$7/$B$5&gt;=8/10,"⭐","▫"))</f>
        <v>▫</v>
      </c>
      <c r="I11" s="37" t="str">
        <f>IF($B$5=0,"▫",IF($B$7/$B$5&gt;=9/10,"⭐","▫"))</f>
        <v>▫</v>
      </c>
      <c r="J11" s="37" t="str">
        <f>IF($B$5=0,"▫",IF($B$7/$B$5&gt;=10/10,"⭐","▫"))</f>
        <v>▫</v>
      </c>
    </row>
    <row r="13" spans="1:10" ht="36" customHeight="1" x14ac:dyDescent="0.9">
      <c r="A13" s="38">
        <f>IF(B5=0,0,MIN(1,B7/B5))</f>
        <v>0.25750000000000001</v>
      </c>
      <c r="B13" s="36"/>
      <c r="C13" s="36"/>
      <c r="D13" s="36"/>
      <c r="E13" s="36"/>
      <c r="F13" s="36"/>
      <c r="G13" s="36"/>
      <c r="H13" s="36"/>
      <c r="I13" s="36"/>
      <c r="J13" s="36"/>
    </row>
    <row r="15" spans="1:10" x14ac:dyDescent="0.35">
      <c r="A15" s="39" t="str">
        <f>IF(A13&gt;=1,"🎉 UHUUU! Você conseguiu! Hora de escolher um novo sonho!",IF(A13&gt;=0.5,"💪 Já passou da metade! Continue guardando, falta pouco!","🌱 Cada moedinha guardada te deixa mais perto. Você consegue!"))</f>
        <v>🌱 Cada moedinha guardada te deixa mais perto. Você consegue!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0" x14ac:dyDescent="0.35">
      <c r="A16" s="40"/>
      <c r="B16" s="40"/>
      <c r="C16" s="40"/>
      <c r="D16" s="40"/>
      <c r="E16" s="40"/>
      <c r="F16" s="40"/>
      <c r="G16" s="40"/>
      <c r="H16" s="40"/>
      <c r="I16" s="40"/>
      <c r="J16" s="40"/>
    </row>
  </sheetData>
  <sheetProtection sheet="1" objects="1" scenarios="1"/>
  <mergeCells count="6">
    <mergeCell ref="A1:J1"/>
    <mergeCell ref="A2:J2"/>
    <mergeCell ref="B4:E4"/>
    <mergeCell ref="A10:J10"/>
    <mergeCell ref="A13:J13"/>
    <mergeCell ref="A15:J16"/>
  </mergeCells>
  <dataValidations count="1">
    <dataValidation type="decimal" operator="greaterThanOrEqual" allowBlank="1" showInputMessage="1" showErrorMessage="1" errorTitle="Ops!" error="Escreva só números. Ex.: 400" promptTitle="Preço do sonho" prompt="Quanto custa? Só números. Ex.: 400" sqref="B5" xr:uid="{B0DAEF70-1EB0-4C3D-AB60-5E798DB2A9E5}">
      <formula1>0</formula1>
    </dataValidation>
  </dataValidation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68BC-28C7-42C3-A4CE-BAF15ADE418A}">
  <sheetPr>
    <tabColor rgb="FFFF8A65"/>
  </sheetPr>
  <dimension ref="A1:T14"/>
  <sheetViews>
    <sheetView showGridLines="0" workbookViewId="0">
      <pane ySplit="2" topLeftCell="A3" activePane="bottomLeft" state="frozenSplit"/>
      <selection pane="bottomLeft" sqref="A1:F1"/>
    </sheetView>
  </sheetViews>
  <sheetFormatPr defaultRowHeight="15.6" x14ac:dyDescent="0.35"/>
  <cols>
    <col min="1" max="1" width="13.77734375" style="1" customWidth="1"/>
    <col min="2" max="6" width="18.77734375" style="1" customWidth="1"/>
    <col min="7" max="7" width="8.88671875" style="1"/>
    <col min="8" max="20" width="0" style="1" hidden="1" customWidth="1"/>
    <col min="21" max="16384" width="8.88671875" style="1"/>
  </cols>
  <sheetData>
    <row r="1" spans="1:20" ht="31.95" customHeight="1" x14ac:dyDescent="0.55000000000000004">
      <c r="A1" s="17" t="s">
        <v>39</v>
      </c>
      <c r="B1" s="18"/>
      <c r="C1" s="18"/>
      <c r="D1" s="18"/>
      <c r="E1" s="18"/>
      <c r="F1" s="18"/>
    </row>
    <row r="2" spans="1:20" ht="22.05" customHeight="1" x14ac:dyDescent="0.4">
      <c r="A2" s="20" t="s">
        <v>40</v>
      </c>
      <c r="B2" s="20" t="s">
        <v>26</v>
      </c>
      <c r="C2" s="20" t="s">
        <v>28</v>
      </c>
      <c r="D2" s="20" t="s">
        <v>41</v>
      </c>
      <c r="E2" s="20" t="s">
        <v>42</v>
      </c>
      <c r="F2" s="20" t="s">
        <v>43</v>
      </c>
      <c r="H2" s="1" t="s">
        <v>40</v>
      </c>
      <c r="I2" s="1" t="s">
        <v>56</v>
      </c>
      <c r="J2" s="1" t="s">
        <v>57</v>
      </c>
      <c r="L2" s="1" t="s">
        <v>40</v>
      </c>
      <c r="M2" s="1" t="s">
        <v>58</v>
      </c>
      <c r="O2" s="1" t="s">
        <v>40</v>
      </c>
      <c r="P2" s="1" t="s">
        <v>59</v>
      </c>
      <c r="Q2" s="1" t="s">
        <v>60</v>
      </c>
      <c r="S2" s="1" t="s">
        <v>61</v>
      </c>
      <c r="T2" s="1" t="s">
        <v>57</v>
      </c>
    </row>
    <row r="3" spans="1:20" x14ac:dyDescent="0.35">
      <c r="A3" s="21" t="s">
        <v>44</v>
      </c>
      <c r="B3" s="22">
        <f>SUMIFS('Ganhei e Gastei'!$F:$F,'Ganhei e Gastei'!$B:$B,"💰 Ganhei",'Ganhei e Gastei'!$A:$A,"&gt;="&amp;DATE('Minhas Listas'!$B$5,1,1),'Ganhei e Gastei'!$A:$A,"&lt;"&amp;DATE('Minhas Listas'!$B$5,2,1))</f>
        <v>80</v>
      </c>
      <c r="C3" s="22">
        <f>SUMIFS('Ganhei e Gastei'!$F:$F,'Ganhei e Gastei'!$B:$B,"🛍️ Gastei",'Ganhei e Gastei'!$A:$A,"&gt;="&amp;DATE('Minhas Listas'!$B$5,1,1),'Ganhei e Gastei'!$A:$A,"&lt;"&amp;DATE('Minhas Listas'!$B$5,2,1))</f>
        <v>35</v>
      </c>
      <c r="D3" s="22">
        <f>B3-C3</f>
        <v>45</v>
      </c>
      <c r="E3" s="23">
        <f>IF(B3=0,0,D3/B3)</f>
        <v>0.5625</v>
      </c>
      <c r="F3" s="22">
        <f>SUM(D$3:D3)</f>
        <v>45</v>
      </c>
      <c r="H3" s="1" t="str">
        <f>LEFT(A3,3)</f>
        <v>Jan</v>
      </c>
      <c r="I3" s="27">
        <f>B3</f>
        <v>80</v>
      </c>
      <c r="J3" s="27">
        <f>C3</f>
        <v>35</v>
      </c>
      <c r="L3" s="1" t="str">
        <f>LEFT(A3,3)</f>
        <v>Jan</v>
      </c>
      <c r="M3" s="27">
        <f>F3</f>
        <v>45</v>
      </c>
      <c r="O3" s="1" t="str">
        <f>LEFT(A3,3)</f>
        <v>Jan</v>
      </c>
      <c r="P3" s="1">
        <f>COUNTIFS('Ganhei e Gastei'!$D:$D,"🤩 Queria",'Ganhei e Gastei'!$A:$A,"&gt;="&amp;DATE('Minhas Listas'!$B$5,1,1),'Ganhei e Gastei'!$A:$A,"&lt;"&amp;DATE('Minhas Listas'!$B$5,2,1))</f>
        <v>2</v>
      </c>
      <c r="Q3" s="1">
        <f>COUNTIFS('Ganhei e Gastei'!$D:$D,"✅ Precisava",'Ganhei e Gastei'!$A:$A,"&gt;="&amp;DATE('Minhas Listas'!$B$5,1,1),'Ganhei e Gastei'!$A:$A,"&lt;"&amp;DATE('Minhas Listas'!$B$5,2,1))</f>
        <v>1</v>
      </c>
      <c r="S3" s="1" t="str">
        <f>IF('Minhas Listas'!C9="","",'Minhas Listas'!C9)</f>
        <v>🍭 Doces e guloseimas</v>
      </c>
      <c r="T3" s="1">
        <f>IF(S3="",0,SUMIF('Ganhei e Gastei'!$C:$C,S3,'Ganhei e Gastei'!$F:$F))</f>
        <v>15</v>
      </c>
    </row>
    <row r="4" spans="1:20" x14ac:dyDescent="0.35">
      <c r="A4" s="24" t="s">
        <v>45</v>
      </c>
      <c r="B4" s="25">
        <f>SUMIFS('Ganhei e Gastei'!$F:$F,'Ganhei e Gastei'!$B:$B,"💰 Ganhei",'Ganhei e Gastei'!$A:$A,"&gt;="&amp;DATE('Minhas Listas'!$B$5,2,1),'Ganhei e Gastei'!$A:$A,"&lt;"&amp;DATE('Minhas Listas'!$B$5,3,1))</f>
        <v>50</v>
      </c>
      <c r="C4" s="25">
        <f>SUMIFS('Ganhei e Gastei'!$F:$F,'Ganhei e Gastei'!$B:$B,"🛍️ Gastei",'Ganhei e Gastei'!$A:$A,"&gt;="&amp;DATE('Minhas Listas'!$B$5,2,1),'Ganhei e Gastei'!$A:$A,"&lt;"&amp;DATE('Minhas Listas'!$B$5,3,1))</f>
        <v>35</v>
      </c>
      <c r="D4" s="25">
        <f>B4-C4</f>
        <v>15</v>
      </c>
      <c r="E4" s="26">
        <f>IF(B4=0,0,D4/B4)</f>
        <v>0.3</v>
      </c>
      <c r="F4" s="25">
        <f>SUM(D$3:D4)</f>
        <v>60</v>
      </c>
      <c r="H4" s="1" t="str">
        <f>LEFT(A4,3)</f>
        <v>Fev</v>
      </c>
      <c r="I4" s="27">
        <f>B4</f>
        <v>50</v>
      </c>
      <c r="J4" s="27">
        <f>C4</f>
        <v>35</v>
      </c>
      <c r="L4" s="1" t="str">
        <f>LEFT(A4,3)</f>
        <v>Fev</v>
      </c>
      <c r="M4" s="27">
        <f>F4</f>
        <v>60</v>
      </c>
      <c r="O4" s="1" t="str">
        <f>LEFT(A4,3)</f>
        <v>Fev</v>
      </c>
      <c r="P4" s="1">
        <f>COUNTIFS('Ganhei e Gastei'!$D:$D,"🤩 Queria",'Ganhei e Gastei'!$A:$A,"&gt;="&amp;DATE('Minhas Listas'!$B$5,2,1),'Ganhei e Gastei'!$A:$A,"&lt;"&amp;DATE('Minhas Listas'!$B$5,3,1))</f>
        <v>1</v>
      </c>
      <c r="Q4" s="1">
        <f>COUNTIFS('Ganhei e Gastei'!$D:$D,"✅ Precisava",'Ganhei e Gastei'!$A:$A,"&gt;="&amp;DATE('Minhas Listas'!$B$5,2,1),'Ganhei e Gastei'!$A:$A,"&lt;"&amp;DATE('Minhas Listas'!$B$5,3,1))</f>
        <v>1</v>
      </c>
      <c r="S4" s="1" t="str">
        <f>IF('Minhas Listas'!C10="","",'Minhas Listas'!C10)</f>
        <v>🍔 Lanches</v>
      </c>
      <c r="T4" s="1">
        <f>IF(S4="",0,SUMIF('Ganhei e Gastei'!$C:$C,S4,'Ganhei e Gastei'!$F:$F))</f>
        <v>22</v>
      </c>
    </row>
    <row r="5" spans="1:20" x14ac:dyDescent="0.35">
      <c r="A5" s="21" t="s">
        <v>46</v>
      </c>
      <c r="B5" s="22">
        <f>SUMIFS('Ganhei e Gastei'!$F:$F,'Ganhei e Gastei'!$B:$B,"💰 Ganhei",'Ganhei e Gastei'!$A:$A,"&gt;="&amp;DATE('Minhas Listas'!$B$5,3,1),'Ganhei e Gastei'!$A:$A,"&lt;"&amp;DATE('Minhas Listas'!$B$5,4,1))</f>
        <v>50</v>
      </c>
      <c r="C5" s="22">
        <f>SUMIFS('Ganhei e Gastei'!$F:$F,'Ganhei e Gastei'!$B:$B,"🛍️ Gastei",'Ganhei e Gastei'!$A:$A,"&gt;="&amp;DATE('Minhas Listas'!$B$5,3,1),'Ganhei e Gastei'!$A:$A,"&lt;"&amp;DATE('Minhas Listas'!$B$5,4,1))</f>
        <v>7</v>
      </c>
      <c r="D5" s="22">
        <f>B5-C5</f>
        <v>43</v>
      </c>
      <c r="E5" s="23">
        <f>IF(B5=0,0,D5/B5)</f>
        <v>0.86</v>
      </c>
      <c r="F5" s="22">
        <f>SUM(D$3:D5)</f>
        <v>103</v>
      </c>
      <c r="H5" s="1" t="str">
        <f>LEFT(A5,3)</f>
        <v>Mar</v>
      </c>
      <c r="I5" s="27">
        <f>B5</f>
        <v>50</v>
      </c>
      <c r="J5" s="27">
        <f>C5</f>
        <v>7</v>
      </c>
      <c r="L5" s="1" t="str">
        <f>LEFT(A5,3)</f>
        <v>Mar</v>
      </c>
      <c r="M5" s="27">
        <f>F5</f>
        <v>103</v>
      </c>
      <c r="O5" s="1" t="str">
        <f>LEFT(A5,3)</f>
        <v>Mar</v>
      </c>
      <c r="P5" s="1">
        <f>COUNTIFS('Ganhei e Gastei'!$D:$D,"🤩 Queria",'Ganhei e Gastei'!$A:$A,"&gt;="&amp;DATE('Minhas Listas'!$B$5,3,1),'Ganhei e Gastei'!$A:$A,"&lt;"&amp;DATE('Minhas Listas'!$B$5,4,1))</f>
        <v>1</v>
      </c>
      <c r="Q5" s="1">
        <f>COUNTIFS('Ganhei e Gastei'!$D:$D,"✅ Precisava",'Ganhei e Gastei'!$A:$A,"&gt;="&amp;DATE('Minhas Listas'!$B$5,3,1),'Ganhei e Gastei'!$A:$A,"&lt;"&amp;DATE('Minhas Listas'!$B$5,4,1))</f>
        <v>0</v>
      </c>
      <c r="S5" s="1" t="str">
        <f>IF('Minhas Listas'!C11="","",'Minhas Listas'!C11)</f>
        <v>🧸 Brinquedos</v>
      </c>
      <c r="T5" s="1">
        <f>IF(S5="",0,SUMIF('Ganhei e Gastei'!$C:$C,S5,'Ganhei e Gastei'!$F:$F))</f>
        <v>0</v>
      </c>
    </row>
    <row r="6" spans="1:20" x14ac:dyDescent="0.35">
      <c r="A6" s="24" t="s">
        <v>47</v>
      </c>
      <c r="B6" s="25">
        <f>SUMIFS('Ganhei e Gastei'!$F:$F,'Ganhei e Gastei'!$B:$B,"💰 Ganhei",'Ganhei e Gastei'!$A:$A,"&gt;="&amp;DATE('Minhas Listas'!$B$5,4,1),'Ganhei e Gastei'!$A:$A,"&lt;"&amp;DATE('Minhas Listas'!$B$5,5,1))</f>
        <v>0</v>
      </c>
      <c r="C6" s="25">
        <f>SUMIFS('Ganhei e Gastei'!$F:$F,'Ganhei e Gastei'!$B:$B,"🛍️ Gastei",'Ganhei e Gastei'!$A:$A,"&gt;="&amp;DATE('Minhas Listas'!$B$5,4,1),'Ganhei e Gastei'!$A:$A,"&lt;"&amp;DATE('Minhas Listas'!$B$5,5,1))</f>
        <v>0</v>
      </c>
      <c r="D6" s="25">
        <f>B6-C6</f>
        <v>0</v>
      </c>
      <c r="E6" s="26">
        <f>IF(B6=0,0,D6/B6)</f>
        <v>0</v>
      </c>
      <c r="F6" s="25">
        <f>SUM(D$3:D6)</f>
        <v>103</v>
      </c>
      <c r="H6" s="1" t="str">
        <f>LEFT(A6,3)</f>
        <v>Abr</v>
      </c>
      <c r="I6" s="27">
        <f>B6</f>
        <v>0</v>
      </c>
      <c r="J6" s="27">
        <f>C6</f>
        <v>0</v>
      </c>
      <c r="L6" s="1" t="str">
        <f>LEFT(A6,3)</f>
        <v>Abr</v>
      </c>
      <c r="M6" s="27">
        <f>F6</f>
        <v>103</v>
      </c>
      <c r="O6" s="1" t="str">
        <f>LEFT(A6,3)</f>
        <v>Abr</v>
      </c>
      <c r="P6" s="1">
        <f>COUNTIFS('Ganhei e Gastei'!$D:$D,"🤩 Queria",'Ganhei e Gastei'!$A:$A,"&gt;="&amp;DATE('Minhas Listas'!$B$5,4,1),'Ganhei e Gastei'!$A:$A,"&lt;"&amp;DATE('Minhas Listas'!$B$5,5,1))</f>
        <v>0</v>
      </c>
      <c r="Q6" s="1">
        <f>COUNTIFS('Ganhei e Gastei'!$D:$D,"✅ Precisava",'Ganhei e Gastei'!$A:$A,"&gt;="&amp;DATE('Minhas Listas'!$B$5,4,1),'Ganhei e Gastei'!$A:$A,"&lt;"&amp;DATE('Minhas Listas'!$B$5,5,1))</f>
        <v>0</v>
      </c>
      <c r="S6" s="1" t="str">
        <f>IF('Minhas Listas'!C12="","",'Minhas Listas'!C12)</f>
        <v>🎮 Jogos</v>
      </c>
      <c r="T6" s="1">
        <f>IF(S6="",0,SUMIF('Ganhei e Gastei'!$C:$C,S6,'Ganhei e Gastei'!$F:$F))</f>
        <v>15</v>
      </c>
    </row>
    <row r="7" spans="1:20" x14ac:dyDescent="0.35">
      <c r="A7" s="21" t="s">
        <v>48</v>
      </c>
      <c r="B7" s="22">
        <f>SUMIFS('Ganhei e Gastei'!$F:$F,'Ganhei e Gastei'!$B:$B,"💰 Ganhei",'Ganhei e Gastei'!$A:$A,"&gt;="&amp;DATE('Minhas Listas'!$B$5,5,1),'Ganhei e Gastei'!$A:$A,"&lt;"&amp;DATE('Minhas Listas'!$B$5,6,1))</f>
        <v>0</v>
      </c>
      <c r="C7" s="22">
        <f>SUMIFS('Ganhei e Gastei'!$F:$F,'Ganhei e Gastei'!$B:$B,"🛍️ Gastei",'Ganhei e Gastei'!$A:$A,"&gt;="&amp;DATE('Minhas Listas'!$B$5,5,1),'Ganhei e Gastei'!$A:$A,"&lt;"&amp;DATE('Minhas Listas'!$B$5,6,1))</f>
        <v>0</v>
      </c>
      <c r="D7" s="22">
        <f>B7-C7</f>
        <v>0</v>
      </c>
      <c r="E7" s="23">
        <f>IF(B7=0,0,D7/B7)</f>
        <v>0</v>
      </c>
      <c r="F7" s="22">
        <f>SUM(D$3:D7)</f>
        <v>103</v>
      </c>
      <c r="H7" s="1" t="str">
        <f>LEFT(A7,3)</f>
        <v>Mai</v>
      </c>
      <c r="I7" s="27">
        <f>B7</f>
        <v>0</v>
      </c>
      <c r="J7" s="27">
        <f>C7</f>
        <v>0</v>
      </c>
      <c r="L7" s="1" t="str">
        <f>LEFT(A7,3)</f>
        <v>Mai</v>
      </c>
      <c r="M7" s="27">
        <f>F7</f>
        <v>103</v>
      </c>
      <c r="O7" s="1" t="str">
        <f>LEFT(A7,3)</f>
        <v>Mai</v>
      </c>
      <c r="P7" s="1">
        <f>COUNTIFS('Ganhei e Gastei'!$D:$D,"🤩 Queria",'Ganhei e Gastei'!$A:$A,"&gt;="&amp;DATE('Minhas Listas'!$B$5,5,1),'Ganhei e Gastei'!$A:$A,"&lt;"&amp;DATE('Minhas Listas'!$B$5,6,1))</f>
        <v>0</v>
      </c>
      <c r="Q7" s="1">
        <f>COUNTIFS('Ganhei e Gastei'!$D:$D,"✅ Precisava",'Ganhei e Gastei'!$A:$A,"&gt;="&amp;DATE('Minhas Listas'!$B$5,5,1),'Ganhei e Gastei'!$A:$A,"&lt;"&amp;DATE('Minhas Listas'!$B$5,6,1))</f>
        <v>0</v>
      </c>
      <c r="S7" s="1" t="str">
        <f>IF('Minhas Listas'!C13="","",'Minhas Listas'!C13)</f>
        <v>🎢 Passeios</v>
      </c>
      <c r="T7" s="1">
        <f>IF(S7="",0,SUMIF('Ganhei e Gastei'!$C:$C,S7,'Ganhei e Gastei'!$F:$F))</f>
        <v>25</v>
      </c>
    </row>
    <row r="8" spans="1:20" x14ac:dyDescent="0.35">
      <c r="A8" s="24" t="s">
        <v>49</v>
      </c>
      <c r="B8" s="25">
        <f>SUMIFS('Ganhei e Gastei'!$F:$F,'Ganhei e Gastei'!$B:$B,"💰 Ganhei",'Ganhei e Gastei'!$A:$A,"&gt;="&amp;DATE('Minhas Listas'!$B$5,6,1),'Ganhei e Gastei'!$A:$A,"&lt;"&amp;DATE('Minhas Listas'!$B$5,7,1))</f>
        <v>0</v>
      </c>
      <c r="C8" s="25">
        <f>SUMIFS('Ganhei e Gastei'!$F:$F,'Ganhei e Gastei'!$B:$B,"🛍️ Gastei",'Ganhei e Gastei'!$A:$A,"&gt;="&amp;DATE('Minhas Listas'!$B$5,6,1),'Ganhei e Gastei'!$A:$A,"&lt;"&amp;DATE('Minhas Listas'!$B$5,7,1))</f>
        <v>0</v>
      </c>
      <c r="D8" s="25">
        <f>B8-C8</f>
        <v>0</v>
      </c>
      <c r="E8" s="26">
        <f>IF(B8=0,0,D8/B8)</f>
        <v>0</v>
      </c>
      <c r="F8" s="25">
        <f>SUM(D$3:D8)</f>
        <v>103</v>
      </c>
      <c r="H8" s="1" t="str">
        <f>LEFT(A8,3)</f>
        <v>Jun</v>
      </c>
      <c r="I8" s="27">
        <f>B8</f>
        <v>0</v>
      </c>
      <c r="J8" s="27">
        <f>C8</f>
        <v>0</v>
      </c>
      <c r="L8" s="1" t="str">
        <f>LEFT(A8,3)</f>
        <v>Jun</v>
      </c>
      <c r="M8" s="27">
        <f>F8</f>
        <v>103</v>
      </c>
      <c r="O8" s="1" t="str">
        <f>LEFT(A8,3)</f>
        <v>Jun</v>
      </c>
      <c r="P8" s="1">
        <f>COUNTIFS('Ganhei e Gastei'!$D:$D,"🤩 Queria",'Ganhei e Gastei'!$A:$A,"&gt;="&amp;DATE('Minhas Listas'!$B$5,6,1),'Ganhei e Gastei'!$A:$A,"&lt;"&amp;DATE('Minhas Listas'!$B$5,7,1))</f>
        <v>0</v>
      </c>
      <c r="Q8" s="1">
        <f>COUNTIFS('Ganhei e Gastei'!$D:$D,"✅ Precisava",'Ganhei e Gastei'!$A:$A,"&gt;="&amp;DATE('Minhas Listas'!$B$5,6,1),'Ganhei e Gastei'!$A:$A,"&lt;"&amp;DATE('Minhas Listas'!$B$5,7,1))</f>
        <v>0</v>
      </c>
      <c r="S8" s="1" t="str">
        <f>IF('Minhas Listas'!C14="","",'Minhas Listas'!C14)</f>
        <v>👕 Roupas</v>
      </c>
      <c r="T8" s="1">
        <f>IF(S8="",0,SUMIF('Ganhei e Gastei'!$C:$C,S8,'Ganhei e Gastei'!$F:$F))</f>
        <v>0</v>
      </c>
    </row>
    <row r="9" spans="1:20" x14ac:dyDescent="0.35">
      <c r="A9" s="21" t="s">
        <v>50</v>
      </c>
      <c r="B9" s="22">
        <f>SUMIFS('Ganhei e Gastei'!$F:$F,'Ganhei e Gastei'!$B:$B,"💰 Ganhei",'Ganhei e Gastei'!$A:$A,"&gt;="&amp;DATE('Minhas Listas'!$B$5,7,1),'Ganhei e Gastei'!$A:$A,"&lt;"&amp;DATE('Minhas Listas'!$B$5,8,1))</f>
        <v>0</v>
      </c>
      <c r="C9" s="22">
        <f>SUMIFS('Ganhei e Gastei'!$F:$F,'Ganhei e Gastei'!$B:$B,"🛍️ Gastei",'Ganhei e Gastei'!$A:$A,"&gt;="&amp;DATE('Minhas Listas'!$B$5,7,1),'Ganhei e Gastei'!$A:$A,"&lt;"&amp;DATE('Minhas Listas'!$B$5,8,1))</f>
        <v>0</v>
      </c>
      <c r="D9" s="22">
        <f>B9-C9</f>
        <v>0</v>
      </c>
      <c r="E9" s="23">
        <f>IF(B9=0,0,D9/B9)</f>
        <v>0</v>
      </c>
      <c r="F9" s="22">
        <f>SUM(D$3:D9)</f>
        <v>103</v>
      </c>
      <c r="H9" s="1" t="str">
        <f>LEFT(A9,3)</f>
        <v>Jul</v>
      </c>
      <c r="I9" s="27">
        <f>B9</f>
        <v>0</v>
      </c>
      <c r="J9" s="27">
        <f>C9</f>
        <v>0</v>
      </c>
      <c r="L9" s="1" t="str">
        <f>LEFT(A9,3)</f>
        <v>Jul</v>
      </c>
      <c r="M9" s="27">
        <f>F9</f>
        <v>103</v>
      </c>
      <c r="O9" s="1" t="str">
        <f>LEFT(A9,3)</f>
        <v>Jul</v>
      </c>
      <c r="P9" s="1">
        <f>COUNTIFS('Ganhei e Gastei'!$D:$D,"🤩 Queria",'Ganhei e Gastei'!$A:$A,"&gt;="&amp;DATE('Minhas Listas'!$B$5,7,1),'Ganhei e Gastei'!$A:$A,"&lt;"&amp;DATE('Minhas Listas'!$B$5,8,1))</f>
        <v>0</v>
      </c>
      <c r="Q9" s="1">
        <f>COUNTIFS('Ganhei e Gastei'!$D:$D,"✅ Precisava",'Ganhei e Gastei'!$A:$A,"&gt;="&amp;DATE('Minhas Listas'!$B$5,7,1),'Ganhei e Gastei'!$A:$A,"&lt;"&amp;DATE('Minhas Listas'!$B$5,8,1))</f>
        <v>0</v>
      </c>
      <c r="S9" s="1" t="str">
        <f>IF('Minhas Listas'!C15="","",'Minhas Listas'!C15)</f>
        <v>🎁 Presentes que dei</v>
      </c>
      <c r="T9" s="1">
        <f>IF(S9="",0,SUMIF('Ganhei e Gastei'!$C:$C,S9,'Ganhei e Gastei'!$F:$F))</f>
        <v>0</v>
      </c>
    </row>
    <row r="10" spans="1:20" x14ac:dyDescent="0.35">
      <c r="A10" s="24" t="s">
        <v>51</v>
      </c>
      <c r="B10" s="25">
        <f>SUMIFS('Ganhei e Gastei'!$F:$F,'Ganhei e Gastei'!$B:$B,"💰 Ganhei",'Ganhei e Gastei'!$A:$A,"&gt;="&amp;DATE('Minhas Listas'!$B$5,8,1),'Ganhei e Gastei'!$A:$A,"&lt;"&amp;DATE('Minhas Listas'!$B$5,9,1))</f>
        <v>0</v>
      </c>
      <c r="C10" s="25">
        <f>SUMIFS('Ganhei e Gastei'!$F:$F,'Ganhei e Gastei'!$B:$B,"🛍️ Gastei",'Ganhei e Gastei'!$A:$A,"&gt;="&amp;DATE('Minhas Listas'!$B$5,8,1),'Ganhei e Gastei'!$A:$A,"&lt;"&amp;DATE('Minhas Listas'!$B$5,9,1))</f>
        <v>0</v>
      </c>
      <c r="D10" s="25">
        <f>B10-C10</f>
        <v>0</v>
      </c>
      <c r="E10" s="26">
        <f>IF(B10=0,0,D10/B10)</f>
        <v>0</v>
      </c>
      <c r="F10" s="25">
        <f>SUM(D$3:D10)</f>
        <v>103</v>
      </c>
      <c r="H10" s="1" t="str">
        <f>LEFT(A10,3)</f>
        <v>Ago</v>
      </c>
      <c r="I10" s="27">
        <f>B10</f>
        <v>0</v>
      </c>
      <c r="J10" s="27">
        <f>C10</f>
        <v>0</v>
      </c>
      <c r="L10" s="1" t="str">
        <f>LEFT(A10,3)</f>
        <v>Ago</v>
      </c>
      <c r="M10" s="27">
        <f>F10</f>
        <v>103</v>
      </c>
      <c r="O10" s="1" t="str">
        <f>LEFT(A10,3)</f>
        <v>Ago</v>
      </c>
      <c r="P10" s="1">
        <f>COUNTIFS('Ganhei e Gastei'!$D:$D,"🤩 Queria",'Ganhei e Gastei'!$A:$A,"&gt;="&amp;DATE('Minhas Listas'!$B$5,8,1),'Ganhei e Gastei'!$A:$A,"&lt;"&amp;DATE('Minhas Listas'!$B$5,9,1))</f>
        <v>0</v>
      </c>
      <c r="Q10" s="1">
        <f>COUNTIFS('Ganhei e Gastei'!$D:$D,"✅ Precisava",'Ganhei e Gastei'!$A:$A,"&gt;="&amp;DATE('Minhas Listas'!$B$5,8,1),'Ganhei e Gastei'!$A:$A,"&lt;"&amp;DATE('Minhas Listas'!$B$5,9,1))</f>
        <v>0</v>
      </c>
      <c r="S10" s="1" t="str">
        <f>IF('Minhas Listas'!C16="","",'Minhas Listas'!C16)</f>
        <v>✨ Outros</v>
      </c>
      <c r="T10" s="1">
        <f>IF(S10="",0,SUMIF('Ganhei e Gastei'!$C:$C,S10,'Ganhei e Gastei'!$F:$F))</f>
        <v>0</v>
      </c>
    </row>
    <row r="11" spans="1:20" x14ac:dyDescent="0.35">
      <c r="A11" s="21" t="s">
        <v>52</v>
      </c>
      <c r="B11" s="22">
        <f>SUMIFS('Ganhei e Gastei'!$F:$F,'Ganhei e Gastei'!$B:$B,"💰 Ganhei",'Ganhei e Gastei'!$A:$A,"&gt;="&amp;DATE('Minhas Listas'!$B$5,9,1),'Ganhei e Gastei'!$A:$A,"&lt;"&amp;DATE('Minhas Listas'!$B$5,10,1))</f>
        <v>0</v>
      </c>
      <c r="C11" s="22">
        <f>SUMIFS('Ganhei e Gastei'!$F:$F,'Ganhei e Gastei'!$B:$B,"🛍️ Gastei",'Ganhei e Gastei'!$A:$A,"&gt;="&amp;DATE('Minhas Listas'!$B$5,9,1),'Ganhei e Gastei'!$A:$A,"&lt;"&amp;DATE('Minhas Listas'!$B$5,10,1))</f>
        <v>0</v>
      </c>
      <c r="D11" s="22">
        <f>B11-C11</f>
        <v>0</v>
      </c>
      <c r="E11" s="23">
        <f>IF(B11=0,0,D11/B11)</f>
        <v>0</v>
      </c>
      <c r="F11" s="22">
        <f>SUM(D$3:D11)</f>
        <v>103</v>
      </c>
      <c r="H11" s="1" t="str">
        <f>LEFT(A11,3)</f>
        <v>Set</v>
      </c>
      <c r="I11" s="27">
        <f>B11</f>
        <v>0</v>
      </c>
      <c r="J11" s="27">
        <f>C11</f>
        <v>0</v>
      </c>
      <c r="L11" s="1" t="str">
        <f>LEFT(A11,3)</f>
        <v>Set</v>
      </c>
      <c r="M11" s="27">
        <f>F11</f>
        <v>103</v>
      </c>
      <c r="O11" s="1" t="str">
        <f>LEFT(A11,3)</f>
        <v>Set</v>
      </c>
      <c r="P11" s="1">
        <f>COUNTIFS('Ganhei e Gastei'!$D:$D,"🤩 Queria",'Ganhei e Gastei'!$A:$A,"&gt;="&amp;DATE('Minhas Listas'!$B$5,9,1),'Ganhei e Gastei'!$A:$A,"&lt;"&amp;DATE('Minhas Listas'!$B$5,10,1))</f>
        <v>0</v>
      </c>
      <c r="Q11" s="1">
        <f>COUNTIFS('Ganhei e Gastei'!$D:$D,"✅ Precisava",'Ganhei e Gastei'!$A:$A,"&gt;="&amp;DATE('Minhas Listas'!$B$5,9,1),'Ganhei e Gastei'!$A:$A,"&lt;"&amp;DATE('Minhas Listas'!$B$5,10,1))</f>
        <v>0</v>
      </c>
      <c r="S11" s="1" t="str">
        <f>IF('Minhas Listas'!C17="","",'Minhas Listas'!C17)</f>
        <v/>
      </c>
      <c r="T11" s="1">
        <f>IF(S11="",0,SUMIF('Ganhei e Gastei'!$C:$C,S11,'Ganhei e Gastei'!$F:$F))</f>
        <v>0</v>
      </c>
    </row>
    <row r="12" spans="1:20" x14ac:dyDescent="0.35">
      <c r="A12" s="24" t="s">
        <v>53</v>
      </c>
      <c r="B12" s="25">
        <f>SUMIFS('Ganhei e Gastei'!$F:$F,'Ganhei e Gastei'!$B:$B,"💰 Ganhei",'Ganhei e Gastei'!$A:$A,"&gt;="&amp;DATE('Minhas Listas'!$B$5,10,1),'Ganhei e Gastei'!$A:$A,"&lt;"&amp;DATE('Minhas Listas'!$B$5,11,1))</f>
        <v>0</v>
      </c>
      <c r="C12" s="25">
        <f>SUMIFS('Ganhei e Gastei'!$F:$F,'Ganhei e Gastei'!$B:$B,"🛍️ Gastei",'Ganhei e Gastei'!$A:$A,"&gt;="&amp;DATE('Minhas Listas'!$B$5,10,1),'Ganhei e Gastei'!$A:$A,"&lt;"&amp;DATE('Minhas Listas'!$B$5,11,1))</f>
        <v>0</v>
      </c>
      <c r="D12" s="25">
        <f>B12-C12</f>
        <v>0</v>
      </c>
      <c r="E12" s="26">
        <f>IF(B12=0,0,D12/B12)</f>
        <v>0</v>
      </c>
      <c r="F12" s="25">
        <f>SUM(D$3:D12)</f>
        <v>103</v>
      </c>
      <c r="H12" s="1" t="str">
        <f>LEFT(A12,3)</f>
        <v>Out</v>
      </c>
      <c r="I12" s="27">
        <f>B12</f>
        <v>0</v>
      </c>
      <c r="J12" s="27">
        <f>C12</f>
        <v>0</v>
      </c>
      <c r="L12" s="1" t="str">
        <f>LEFT(A12,3)</f>
        <v>Out</v>
      </c>
      <c r="M12" s="27">
        <f>F12</f>
        <v>103</v>
      </c>
      <c r="O12" s="1" t="str">
        <f>LEFT(A12,3)</f>
        <v>Out</v>
      </c>
      <c r="P12" s="1">
        <f>COUNTIFS('Ganhei e Gastei'!$D:$D,"🤩 Queria",'Ganhei e Gastei'!$A:$A,"&gt;="&amp;DATE('Minhas Listas'!$B$5,10,1),'Ganhei e Gastei'!$A:$A,"&lt;"&amp;DATE('Minhas Listas'!$B$5,11,1))</f>
        <v>0</v>
      </c>
      <c r="Q12" s="1">
        <f>COUNTIFS('Ganhei e Gastei'!$D:$D,"✅ Precisava",'Ganhei e Gastei'!$A:$A,"&gt;="&amp;DATE('Minhas Listas'!$B$5,10,1),'Ganhei e Gastei'!$A:$A,"&lt;"&amp;DATE('Minhas Listas'!$B$5,11,1))</f>
        <v>0</v>
      </c>
      <c r="S12" s="1" t="str">
        <f>IF('Minhas Listas'!C18="","",'Minhas Listas'!C18)</f>
        <v/>
      </c>
      <c r="T12" s="1">
        <f>IF(S12="",0,SUMIF('Ganhei e Gastei'!$C:$C,S12,'Ganhei e Gastei'!$F:$F))</f>
        <v>0</v>
      </c>
    </row>
    <row r="13" spans="1:20" x14ac:dyDescent="0.35">
      <c r="A13" s="21" t="s">
        <v>54</v>
      </c>
      <c r="B13" s="22">
        <f>SUMIFS('Ganhei e Gastei'!$F:$F,'Ganhei e Gastei'!$B:$B,"💰 Ganhei",'Ganhei e Gastei'!$A:$A,"&gt;="&amp;DATE('Minhas Listas'!$B$5,11,1),'Ganhei e Gastei'!$A:$A,"&lt;"&amp;DATE('Minhas Listas'!$B$5,12,1))</f>
        <v>0</v>
      </c>
      <c r="C13" s="22">
        <f>SUMIFS('Ganhei e Gastei'!$F:$F,'Ganhei e Gastei'!$B:$B,"🛍️ Gastei",'Ganhei e Gastei'!$A:$A,"&gt;="&amp;DATE('Minhas Listas'!$B$5,11,1),'Ganhei e Gastei'!$A:$A,"&lt;"&amp;DATE('Minhas Listas'!$B$5,12,1))</f>
        <v>0</v>
      </c>
      <c r="D13" s="22">
        <f>B13-C13</f>
        <v>0</v>
      </c>
      <c r="E13" s="23">
        <f>IF(B13=0,0,D13/B13)</f>
        <v>0</v>
      </c>
      <c r="F13" s="22">
        <f>SUM(D$3:D13)</f>
        <v>103</v>
      </c>
      <c r="H13" s="1" t="str">
        <f>LEFT(A13,3)</f>
        <v>Nov</v>
      </c>
      <c r="I13" s="27">
        <f>B13</f>
        <v>0</v>
      </c>
      <c r="J13" s="27">
        <f>C13</f>
        <v>0</v>
      </c>
      <c r="L13" s="1" t="str">
        <f>LEFT(A13,3)</f>
        <v>Nov</v>
      </c>
      <c r="M13" s="27">
        <f>F13</f>
        <v>103</v>
      </c>
      <c r="O13" s="1" t="str">
        <f>LEFT(A13,3)</f>
        <v>Nov</v>
      </c>
      <c r="P13" s="1">
        <f>COUNTIFS('Ganhei e Gastei'!$D:$D,"🤩 Queria",'Ganhei e Gastei'!$A:$A,"&gt;="&amp;DATE('Minhas Listas'!$B$5,11,1),'Ganhei e Gastei'!$A:$A,"&lt;"&amp;DATE('Minhas Listas'!$B$5,12,1))</f>
        <v>0</v>
      </c>
      <c r="Q13" s="1">
        <f>COUNTIFS('Ganhei e Gastei'!$D:$D,"✅ Precisava",'Ganhei e Gastei'!$A:$A,"&gt;="&amp;DATE('Minhas Listas'!$B$5,11,1),'Ganhei e Gastei'!$A:$A,"&lt;"&amp;DATE('Minhas Listas'!$B$5,12,1))</f>
        <v>0</v>
      </c>
      <c r="S13" s="1" t="str">
        <f>IF('Minhas Listas'!C19="","",'Minhas Listas'!C19)</f>
        <v/>
      </c>
      <c r="T13" s="1">
        <f>IF(S13="",0,SUMIF('Ganhei e Gastei'!$C:$C,S13,'Ganhei e Gastei'!$F:$F))</f>
        <v>0</v>
      </c>
    </row>
    <row r="14" spans="1:20" x14ac:dyDescent="0.35">
      <c r="A14" s="24" t="s">
        <v>55</v>
      </c>
      <c r="B14" s="25">
        <f>SUMIFS('Ganhei e Gastei'!$F:$F,'Ganhei e Gastei'!$B:$B,"💰 Ganhei",'Ganhei e Gastei'!$A:$A,"&gt;="&amp;DATE('Minhas Listas'!$B$5,12,1),'Ganhei e Gastei'!$A:$A,"&lt;"&amp;DATE('Minhas Listas'!$B$5,13,1))</f>
        <v>0</v>
      </c>
      <c r="C14" s="25">
        <f>SUMIFS('Ganhei e Gastei'!$F:$F,'Ganhei e Gastei'!$B:$B,"🛍️ Gastei",'Ganhei e Gastei'!$A:$A,"&gt;="&amp;DATE('Minhas Listas'!$B$5,12,1),'Ganhei e Gastei'!$A:$A,"&lt;"&amp;DATE('Minhas Listas'!$B$5,13,1))</f>
        <v>0</v>
      </c>
      <c r="D14" s="25">
        <f>B14-C14</f>
        <v>0</v>
      </c>
      <c r="E14" s="26">
        <f>IF(B14=0,0,D14/B14)</f>
        <v>0</v>
      </c>
      <c r="F14" s="25">
        <f>SUM(D$3:D14)</f>
        <v>103</v>
      </c>
      <c r="H14" s="1" t="str">
        <f>LEFT(A14,3)</f>
        <v>Dez</v>
      </c>
      <c r="I14" s="27">
        <f>B14</f>
        <v>0</v>
      </c>
      <c r="J14" s="27">
        <f>C14</f>
        <v>0</v>
      </c>
      <c r="L14" s="1" t="str">
        <f>LEFT(A14,3)</f>
        <v>Dez</v>
      </c>
      <c r="M14" s="27">
        <f>F14</f>
        <v>103</v>
      </c>
      <c r="O14" s="1" t="str">
        <f>LEFT(A14,3)</f>
        <v>Dez</v>
      </c>
      <c r="P14" s="1">
        <f>COUNTIFS('Ganhei e Gastei'!$D:$D,"🤩 Queria",'Ganhei e Gastei'!$A:$A,"&gt;="&amp;DATE('Minhas Listas'!$B$5,12,1),'Ganhei e Gastei'!$A:$A,"&lt;"&amp;DATE('Minhas Listas'!$B$5,13,1))</f>
        <v>0</v>
      </c>
      <c r="Q14" s="1">
        <f>COUNTIFS('Ganhei e Gastei'!$D:$D,"✅ Precisava",'Ganhei e Gastei'!$A:$A,"&gt;="&amp;DATE('Minhas Listas'!$B$5,12,1),'Ganhei e Gastei'!$A:$A,"&lt;"&amp;DATE('Minhas Listas'!$B$5,13,1))</f>
        <v>0</v>
      </c>
      <c r="S14" s="1" t="str">
        <f>IF('Minhas Listas'!C20="","",'Minhas Listas'!C20)</f>
        <v/>
      </c>
      <c r="T14" s="1">
        <f>IF(S14="",0,SUMIF('Ganhei e Gastei'!$C:$C,S14,'Ganhei e Gastei'!$F:$F))</f>
        <v>0</v>
      </c>
    </row>
  </sheetData>
  <sheetProtection sheet="1" objects="1" scenarios="1"/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CA15B-BDCB-4B6D-A071-FCE1C7C4B1AC}">
  <sheetPr>
    <tabColor rgb="FF1E88E5"/>
  </sheetPr>
  <dimension ref="A1:F28"/>
  <sheetViews>
    <sheetView showGridLines="0" workbookViewId="0">
      <selection sqref="A1:F1"/>
    </sheetView>
  </sheetViews>
  <sheetFormatPr defaultRowHeight="15.6" x14ac:dyDescent="0.35"/>
  <cols>
    <col min="1" max="1" width="26.77734375" style="1" customWidth="1"/>
    <col min="2" max="2" width="4.77734375" style="1" customWidth="1"/>
    <col min="3" max="3" width="26.77734375" style="1" customWidth="1"/>
    <col min="4" max="4" width="8.88671875" style="1"/>
    <col min="5" max="5" width="0" style="1" hidden="1" customWidth="1"/>
    <col min="6" max="16384" width="8.88671875" style="1"/>
  </cols>
  <sheetData>
    <row r="1" spans="1:6" ht="31.95" customHeight="1" x14ac:dyDescent="0.55000000000000004">
      <c r="A1" s="3" t="s">
        <v>0</v>
      </c>
      <c r="B1" s="4"/>
      <c r="C1" s="4"/>
      <c r="D1" s="4"/>
      <c r="E1" s="4"/>
      <c r="F1" s="4"/>
    </row>
    <row r="2" spans="1:6" ht="17.399999999999999" x14ac:dyDescent="0.45">
      <c r="A2" s="5" t="s">
        <v>1</v>
      </c>
      <c r="B2" s="2"/>
      <c r="C2" s="2"/>
      <c r="D2" s="2"/>
      <c r="E2" s="2"/>
      <c r="F2" s="2"/>
    </row>
    <row r="4" spans="1:6" ht="16.2" x14ac:dyDescent="0.4">
      <c r="A4" s="6" t="s">
        <v>2</v>
      </c>
    </row>
    <row r="5" spans="1:6" ht="16.2" x14ac:dyDescent="0.4">
      <c r="A5" s="1" t="s">
        <v>3</v>
      </c>
      <c r="B5" s="7">
        <v>2026</v>
      </c>
    </row>
    <row r="8" spans="1:6" ht="16.2" x14ac:dyDescent="0.4">
      <c r="A8" s="8" t="s">
        <v>4</v>
      </c>
      <c r="C8" s="10" t="s">
        <v>10</v>
      </c>
    </row>
    <row r="9" spans="1:6" x14ac:dyDescent="0.35">
      <c r="A9" s="9" t="s">
        <v>5</v>
      </c>
      <c r="C9" s="9" t="s">
        <v>11</v>
      </c>
      <c r="E9" s="1" t="str">
        <f>IF(A9="","",A9)</f>
        <v>💵 Mesada</v>
      </c>
    </row>
    <row r="10" spans="1:6" x14ac:dyDescent="0.35">
      <c r="A10" s="9" t="s">
        <v>6</v>
      </c>
      <c r="C10" s="9" t="s">
        <v>12</v>
      </c>
      <c r="E10" s="1" t="str">
        <f>IF(A10="","",A10)</f>
        <v>🎁 Presente</v>
      </c>
    </row>
    <row r="11" spans="1:6" x14ac:dyDescent="0.35">
      <c r="A11" s="9" t="s">
        <v>7</v>
      </c>
      <c r="C11" s="9" t="s">
        <v>13</v>
      </c>
      <c r="E11" s="1" t="str">
        <f>IF(A11="","",A11)</f>
        <v>🧹 Trabalhinho</v>
      </c>
    </row>
    <row r="12" spans="1:6" x14ac:dyDescent="0.35">
      <c r="A12" s="9" t="s">
        <v>8</v>
      </c>
      <c r="C12" s="9" t="s">
        <v>14</v>
      </c>
      <c r="E12" s="1" t="str">
        <f>IF(A12="","",A12)</f>
        <v>🛍️ Venda de algo</v>
      </c>
    </row>
    <row r="13" spans="1:6" x14ac:dyDescent="0.35">
      <c r="A13" s="9" t="s">
        <v>9</v>
      </c>
      <c r="C13" s="9" t="s">
        <v>15</v>
      </c>
      <c r="E13" s="1" t="str">
        <f>IF(A13="","",A13)</f>
        <v>✨ Outros</v>
      </c>
    </row>
    <row r="14" spans="1:6" x14ac:dyDescent="0.35">
      <c r="A14" s="9"/>
      <c r="C14" s="9" t="s">
        <v>16</v>
      </c>
      <c r="E14" s="1" t="str">
        <f>IF(A14="","",A14)</f>
        <v/>
      </c>
    </row>
    <row r="15" spans="1:6" x14ac:dyDescent="0.35">
      <c r="A15" s="9"/>
      <c r="C15" s="9" t="s">
        <v>17</v>
      </c>
      <c r="E15" s="1" t="str">
        <f>IF(A15="","",A15)</f>
        <v/>
      </c>
    </row>
    <row r="16" spans="1:6" x14ac:dyDescent="0.35">
      <c r="A16" s="9"/>
      <c r="C16" s="9" t="s">
        <v>9</v>
      </c>
      <c r="E16" s="1" t="str">
        <f>IF(A16="","",A16)</f>
        <v/>
      </c>
    </row>
    <row r="17" spans="3:5" x14ac:dyDescent="0.35">
      <c r="C17" s="9"/>
      <c r="E17" s="1" t="str">
        <f>IF(C9="","",C9)</f>
        <v>🍭 Doces e guloseimas</v>
      </c>
    </row>
    <row r="18" spans="3:5" x14ac:dyDescent="0.35">
      <c r="C18" s="9"/>
      <c r="E18" s="1" t="str">
        <f>IF(C10="","",C10)</f>
        <v>🍔 Lanches</v>
      </c>
    </row>
    <row r="19" spans="3:5" x14ac:dyDescent="0.35">
      <c r="C19" s="9"/>
      <c r="E19" s="1" t="str">
        <f>IF(C11="","",C11)</f>
        <v>🧸 Brinquedos</v>
      </c>
    </row>
    <row r="20" spans="3:5" x14ac:dyDescent="0.35">
      <c r="C20" s="9"/>
      <c r="E20" s="1" t="str">
        <f>IF(C12="","",C12)</f>
        <v>🎮 Jogos</v>
      </c>
    </row>
    <row r="21" spans="3:5" x14ac:dyDescent="0.35">
      <c r="E21" s="1" t="str">
        <f>IF(C13="","",C13)</f>
        <v>🎢 Passeios</v>
      </c>
    </row>
    <row r="22" spans="3:5" x14ac:dyDescent="0.35">
      <c r="E22" s="1" t="str">
        <f>IF(C14="","",C14)</f>
        <v>👕 Roupas</v>
      </c>
    </row>
    <row r="23" spans="3:5" x14ac:dyDescent="0.35">
      <c r="E23" s="1" t="str">
        <f>IF(C15="","",C15)</f>
        <v>🎁 Presentes que dei</v>
      </c>
    </row>
    <row r="24" spans="3:5" x14ac:dyDescent="0.35">
      <c r="E24" s="1" t="str">
        <f>IF(C16="","",C16)</f>
        <v>✨ Outros</v>
      </c>
    </row>
    <row r="25" spans="3:5" x14ac:dyDescent="0.35">
      <c r="E25" s="1" t="str">
        <f>IF(C17="","",C17)</f>
        <v/>
      </c>
    </row>
    <row r="26" spans="3:5" x14ac:dyDescent="0.35">
      <c r="E26" s="1" t="str">
        <f>IF(C18="","",C18)</f>
        <v/>
      </c>
    </row>
    <row r="27" spans="3:5" x14ac:dyDescent="0.35">
      <c r="E27" s="1" t="str">
        <f>IF(C19="","",C19)</f>
        <v/>
      </c>
    </row>
    <row r="28" spans="3:5" x14ac:dyDescent="0.35">
      <c r="E28" s="1" t="str">
        <f>IF(C20="","",C20)</f>
        <v/>
      </c>
    </row>
  </sheetData>
  <sheetProtection sheet="1" objects="1" scenarios="1"/>
  <mergeCells count="2">
    <mergeCell ref="A1:F1"/>
    <mergeCell ref="A2:F2"/>
  </mergeCells>
  <dataValidations count="1">
    <dataValidation type="whole" allowBlank="1" showInputMessage="1" showErrorMessage="1" errorTitle="Ano inválido" error="Digite um ano entre 2020 e 2040." promptTitle="Ano" prompt="Em que ano estamos? Ex.: 2026" sqref="B5" xr:uid="{4AA62ED3-5714-4EF5-97DF-DCE51D9540B5}">
      <formula1>2020</formula1>
      <formula2>2040</formula2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Comece Aqui</vt:lpstr>
      <vt:lpstr>Meu Painel</vt:lpstr>
      <vt:lpstr>Ganhei e Gastei</vt:lpstr>
      <vt:lpstr>Meu Sonho</vt:lpstr>
      <vt:lpstr>Meu Ano</vt:lpstr>
      <vt:lpstr>Minhas 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Júlio de Freitas Oliveira</dc:creator>
  <cp:lastModifiedBy>Daniel Júlio de Freitas Oliveira</cp:lastModifiedBy>
  <dcterms:created xsi:type="dcterms:W3CDTF">2026-07-03T14:22:53Z</dcterms:created>
  <dcterms:modified xsi:type="dcterms:W3CDTF">2026-07-03T14:23:01Z</dcterms:modified>
</cp:coreProperties>
</file>